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8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<sst xmlns="http://schemas.openxmlformats.org/spreadsheetml/2006/main" count="1265" uniqueCount="442">
  <si>
    <t>预算01-1表</t>
  </si>
  <si>
    <t>2025年财务收支预算总表</t>
  </si>
  <si>
    <t>单位名称：中共新平彝族傣族自治县委员会统战部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</si>
  <si>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</si>
  <si>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</si>
  <si>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</si>
  <si>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</si>
  <si>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</si>
  <si>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</si>
  <si>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</si>
  <si>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</si>
  <si>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</si>
  <si>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</si>
  <si>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</si>
  <si>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</si>
  <si>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</si>
  <si>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</si>
  <si>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</si>
  <si>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</si>
  <si>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</si>
  <si>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</si>
  <si>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</si>
  <si>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</si>
  <si>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</si>
  <si>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</si>
  <si>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</si>
  <si>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</si>
  <si>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</si>
  <si>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</si>
  <si>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</si>
  <si>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</si>
  <si>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</si>
  <si>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</si>
  <si>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</si>
  <si>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</si>
  <si>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</si>
  <si>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</si>
  <si>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</si>
  <si>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</si>
  <si>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</si>
  <si>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</si>
  <si>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</si>
  <si>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</si>
  <si>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</si>
  <si>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</si>
  <si>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</si>
  <si>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中共新平彝族傣族自治县委员会统战部</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</si>
  <si>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</si>
  <si>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</si>
  <si>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</si>
  <si>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</si>
  <si>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</si>
  <si>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</si>
  <si>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</si>
  <si>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</si>
  <si>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</si>
  <si>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</si>
  <si>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</si>
  <si>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</si>
  <si>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</si>
  <si>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</si>
  <si>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</si>
  <si>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20123</t>
  </si>
  <si>
    <t>民族事务</t>
  </si>
  <si>
    <t>民族工作专项</t>
  </si>
  <si>
    <t>统战事务</t>
  </si>
  <si>
    <t>行政运行</t>
  </si>
  <si>
    <t>一般行政管理事务</t>
  </si>
  <si>
    <t>事务</t>
  </si>
  <si>
    <t>事业运行</t>
  </si>
  <si>
    <t>其他统战事务支出</t>
  </si>
  <si>
    <t>20136</t>
  </si>
  <si>
    <t>其他共产党事务支出</t>
  </si>
  <si>
    <t>208</t>
  </si>
  <si>
    <t>社会保障和就业支出</t>
  </si>
  <si>
    <t>20805</t>
  </si>
  <si>
    <t>行政事业单位养老支出</t>
  </si>
  <si>
    <t>行政单位离退休</t>
  </si>
  <si>
    <t>机关事业单位基本养老保险缴费支出</t>
  </si>
  <si>
    <t>210</t>
  </si>
  <si>
    <t>卫生健康支出</t>
  </si>
  <si>
    <t>21011</t>
  </si>
  <si>
    <t>行政事业单位医疗</t>
  </si>
  <si>
    <t>行政单位医疗</t>
  </si>
  <si>
    <t>事业单位医疗</t>
  </si>
  <si>
    <t>公务员医疗补助</t>
  </si>
  <si>
    <t>其他行政事业单位医疗支出</t>
  </si>
  <si>
    <t>221</t>
  </si>
  <si>
    <t>住房保障支出</t>
  </si>
  <si>
    <t>22102</t>
  </si>
  <si>
    <t>住房改革支出</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</si>
  <si>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</si>
  <si>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</si>
  <si>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</si>
  <si>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</si>
  <si>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</si>
  <si>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</si>
  <si>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</si>
  <si>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</si>
  <si>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</si>
  <si>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</si>
  <si>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</si>
  <si>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</si>
  <si>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</si>
  <si>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</si>
  <si>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</si>
  <si>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</si>
  <si>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</si>
  <si>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</si>
  <si>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</si>
  <si>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</si>
  <si>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</si>
  <si>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</si>
  <si>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</si>
  <si>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</si>
  <si>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</si>
  <si>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</si>
  <si>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</si>
  <si>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</si>
  <si>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</si>
  <si>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</si>
  <si>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</si>
  <si>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</si>
  <si>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</si>
  <si>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</si>
  <si>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</si>
  <si>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</si>
  <si>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</si>
  <si>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</si>
  <si>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</si>
  <si>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</si>
  <si>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</si>
  <si>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</si>
  <si>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</si>
  <si>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</si>
  <si>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</si>
  <si>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</si>
  <si>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</si>
  <si>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</si>
  <si>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</si>
  <si>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530427210000000015855</t>
  </si>
  <si>
    <t>行政人员工资支出</t>
  </si>
  <si>
    <t>基本工资</t>
  </si>
  <si>
    <t>津贴补贴</t>
  </si>
  <si>
    <t>530427241100002178740</t>
  </si>
  <si>
    <t>部门临聘人员支出</t>
  </si>
  <si>
    <t>其他工资福利支出</t>
  </si>
  <si>
    <t>530427210000000015863</t>
  </si>
  <si>
    <t>一般公用经费</t>
  </si>
  <si>
    <t>办公费</t>
  </si>
  <si>
    <t>水费</t>
  </si>
  <si>
    <t>电费</t>
  </si>
  <si>
    <t>邮电费</t>
  </si>
  <si>
    <t>差旅费</t>
  </si>
  <si>
    <t>其他商品和服务支出</t>
  </si>
  <si>
    <t>福利费</t>
  </si>
  <si>
    <t>530427210000000015861</t>
  </si>
  <si>
    <t>行政人员公务交通补贴</t>
  </si>
  <si>
    <t>其他交通费用</t>
  </si>
  <si>
    <t>530427231100001497512</t>
  </si>
  <si>
    <t>事业人员工资支出</t>
  </si>
  <si>
    <t>绩效工资</t>
  </si>
  <si>
    <t>530427210000000015862</t>
  </si>
  <si>
    <t>工会经费</t>
  </si>
  <si>
    <t>530427210000000015857</t>
  </si>
  <si>
    <t>530427221100000348655</t>
  </si>
  <si>
    <t>530427210000000015860</t>
  </si>
  <si>
    <t>公车购置及运维费</t>
  </si>
  <si>
    <t>公务用车运行维护费</t>
  </si>
  <si>
    <t>530427231100001497526</t>
  </si>
  <si>
    <t>退休干部公用经费</t>
  </si>
  <si>
    <t>530427210000000015856</t>
  </si>
  <si>
    <t>社会保障缴费</t>
  </si>
  <si>
    <t>职工基本医疗保险缴费</t>
  </si>
  <si>
    <t>530427241100002239038</t>
  </si>
  <si>
    <t>社会保障缴费经费</t>
  </si>
  <si>
    <t>机关事业单位基本养老保险缴费</t>
  </si>
  <si>
    <t>其他社会保障缴费</t>
  </si>
  <si>
    <t>公务员医疗补助缴费</t>
  </si>
  <si>
    <t>530427231100001497523</t>
  </si>
  <si>
    <t>公务员基础绩效奖</t>
  </si>
  <si>
    <t>奖金</t>
  </si>
  <si>
    <t>530427231100001497511</t>
  </si>
  <si>
    <t>奖励性绩效工资(地方)</t>
  </si>
  <si>
    <t>530427241100002238871</t>
  </si>
  <si>
    <t>邮电经费</t>
  </si>
  <si>
    <t>530427241100003066473</t>
  </si>
  <si>
    <t>驻村工作队员生活补助经费</t>
  </si>
  <si>
    <t>生活补助</t>
  </si>
  <si>
    <t>预算05-1表</t>
  </si>
  <si>
    <t>2025年部门项目支出预算表</t>
  </si>
  <si>
    <t>项目分类</t>
  </si>
  <si>
    <t>项目单位</t>
  </si>
  <si>
    <t>本年拨款</t>
  </si>
  <si>
    <t>其中：本次下达</t>
  </si>
  <si>
    <t>311专项业务类</t>
  </si>
  <si>
    <t>530427231100001859273</t>
  </si>
  <si>
    <t>新平县海峡两岸少数民族交流与合作基地创建工作经费</t>
  </si>
  <si>
    <t>530427241100002226560</t>
  </si>
  <si>
    <t>新平县民教专项工作经费</t>
  </si>
  <si>
    <t>新平县民族专项工作经费</t>
  </si>
  <si>
    <t>530427231100001670605</t>
  </si>
  <si>
    <t>春节慰问经费</t>
  </si>
  <si>
    <t>530427241100002142141</t>
  </si>
  <si>
    <t>县级团体副秘书长以上生活补助资金</t>
  </si>
  <si>
    <t>530427241100002227118</t>
  </si>
  <si>
    <t>党建经费</t>
  </si>
  <si>
    <t>530427241100003184911</t>
  </si>
  <si>
    <t>2023—2025年计算机更新项目资金</t>
  </si>
  <si>
    <t>530427251100003598089</t>
  </si>
  <si>
    <t>新平县民族团结进步创建经费</t>
  </si>
  <si>
    <t>委托业务费</t>
  </si>
  <si>
    <t>会议费</t>
  </si>
  <si>
    <t>培训费</t>
  </si>
  <si>
    <t>印刷费</t>
  </si>
  <si>
    <t>530427241100003019539</t>
  </si>
  <si>
    <t>新统请〔2024〕7号“润土培根”工作经费</t>
  </si>
  <si>
    <t>530427241100003263118</t>
  </si>
  <si>
    <t>民贸民品贷款贴息补助经费</t>
  </si>
  <si>
    <t>利息补贴</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</si>
  <si>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</si>
  <si>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</si>
  <si>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</si>
  <si>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</si>
  <si>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</si>
  <si>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</si>
  <si>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</si>
  <si>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</si>
  <si>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</si>
  <si>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</si>
  <si>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</si>
  <si>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</si>
  <si>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需完成项目设立数量指标，数量指标“海峡两岸少数民族交流与合作基地”=1个；经济效益指标促进两岸关系发展，充分调动和发挥各地民族领域对台交流资源和优势，构建两岸少数民族交流合作=得到提高；社会效益指标积极开展两地少数民族在青年、文化、学术、经贸等领域的交流合作，大力推动两岸少数民族交流=得到提高；服务对象满意度，受众群众满意度≧95%。“</t>
  </si>
  <si>
    <t>产出指标</t>
  </si>
  <si>
    <t>数量指标</t>
  </si>
  <si>
    <t>海峡两岸少数民族交流与合作基地</t>
  </si>
  <si>
    <t>=</t>
  </si>
  <si>
    <t>个</t>
  </si>
  <si>
    <t>定量指标</t>
  </si>
  <si>
    <t>合作基地数量</t>
  </si>
  <si>
    <t>接待人数</t>
  </si>
  <si>
    <t>&gt;=</t>
  </si>
  <si>
    <t>人次</t>
  </si>
  <si>
    <t>2025年中共新平县委统战部接待海峡两岸少数民族人数</t>
  </si>
  <si>
    <t>参会人数</t>
  </si>
  <si>
    <t>25</t>
  </si>
  <si>
    <t>新平海峡两岸交流基地2023年参会人数</t>
  </si>
  <si>
    <t>质量指标</t>
  </si>
  <si>
    <t>参会人员到位率</t>
  </si>
  <si>
    <t>100</t>
  </si>
  <si>
    <t>%</t>
  </si>
  <si>
    <t>参会人员到位情况</t>
  </si>
  <si>
    <t>效益指标</t>
  </si>
  <si>
    <t>经济效益</t>
  </si>
  <si>
    <t>两岸关系发展，充分调动和发挥各地民族领域对台交流资源和优势，构建两岸少数民族交流合作</t>
  </si>
  <si>
    <t>得到提高</t>
  </si>
  <si>
    <t>定性指标</t>
  </si>
  <si>
    <t>两岸经济效益发展情况</t>
  </si>
  <si>
    <t>社会效益</t>
  </si>
  <si>
    <t>两地少数民族在文化、学术、经贸等领域的交流合作推动两岸少数民族交流</t>
  </si>
  <si>
    <t>两岸社会效益发展情况</t>
  </si>
  <si>
    <t>满意度指标</t>
  </si>
  <si>
    <t>服务对象满意度</t>
  </si>
  <si>
    <t>95</t>
  </si>
  <si>
    <t>服务对象满意程度</t>
  </si>
  <si>
    <t>项目设立数量指标，推进民族团结进步示范县会议=3次；质量指标，目标完成率=100%；时效指标，目标完成时效=1年；成本指标=全县人口0.5元/人；社会效益指标，全县民族团结，宗教和顺，社会和谐稳定局面更加巩固，社会稳定和谐率=得到提高；服务对象满意度指标，受益群众满意度≧95%。县级民族专项资金预算26.00万元。</t>
  </si>
  <si>
    <t>推进民族团结进步示范县会议</t>
  </si>
  <si>
    <t>次</t>
  </si>
  <si>
    <t>反映会议开展次数</t>
  </si>
  <si>
    <t>反映会议到场人数情况</t>
  </si>
  <si>
    <t>成本指标</t>
  </si>
  <si>
    <t>经济成本指标</t>
  </si>
  <si>
    <t>0.5</t>
  </si>
  <si>
    <t>元/人</t>
  </si>
  <si>
    <t>按标准拨款使用情况</t>
  </si>
  <si>
    <t>促进我县民族团结情况</t>
  </si>
  <si>
    <t>效果显著</t>
  </si>
  <si>
    <t>反映促进我县民族团结情况</t>
  </si>
  <si>
    <t>参会人员满意度</t>
  </si>
  <si>
    <t>反映受益对象对项目实施的满意度</t>
  </si>
  <si>
    <t>项目设立数量指标，2023年春节慰问人数40人；时间指标，2023年春节慰问完成时间&gt;=2023-2-8；成本指标，慰问金500元/人、慰问品120元/人；社会效益指标，统战人士节日幸福感=提升；服务对象满意度指标，服务对象满意度&lt;=95%。</t>
  </si>
  <si>
    <t>2023年春节慰问人数</t>
  </si>
  <si>
    <t>40</t>
  </si>
  <si>
    <t>人</t>
  </si>
  <si>
    <t>慰问人数</t>
  </si>
  <si>
    <t>春节慰问时间</t>
  </si>
  <si>
    <t>&lt;=</t>
  </si>
  <si>
    <t>2025—3—1</t>
  </si>
  <si>
    <t>年-月-日</t>
  </si>
  <si>
    <t>慰问截止时间</t>
  </si>
  <si>
    <t>每人慰问标准</t>
  </si>
  <si>
    <t>慰问金500元/人；慰问品120元/人</t>
  </si>
  <si>
    <t>我县统一战线凝聚力</t>
  </si>
  <si>
    <t>提升</t>
  </si>
  <si>
    <t>统战人士春节幸福感</t>
  </si>
  <si>
    <t>县级团体副秘书长以上生活补助项目实施资金为9.00万元，切实帮助解决团体副秘书长以上人员生活困难问题，充分发挥团体在维护民族团结、社会和谐中的积极作用，引导坚持中国化方向，密切党和政府的沟通联系，进一步体现党和政府对的关心和支持。</t>
  </si>
  <si>
    <t>生活补助人数</t>
  </si>
  <si>
    <t>15</t>
  </si>
  <si>
    <t>县级宗教场所副秘书长以上人员数量</t>
  </si>
  <si>
    <t>生活补助发放效率</t>
  </si>
  <si>
    <t>按月发放率</t>
  </si>
  <si>
    <t>9.00</t>
  </si>
  <si>
    <t>万元</t>
  </si>
  <si>
    <t>县级场所副秘书长以上人员数量</t>
  </si>
  <si>
    <t>少数民族群众、群众生活现状</t>
  </si>
  <si>
    <t>改善</t>
  </si>
  <si>
    <t>受益群众满意度</t>
  </si>
  <si>
    <t>中共新平县委统战（县民族宗教局）党建经费是为进一步提升我局党员干部工作能力的重要项目。数量指标：购买宣传学习书籍≥50本；开展党建活动≥4次；质量指标：参与活动人员到位率≥95%；时效指标：持续开展党建工作=12月；社会效益指标：党员的凝聚力提升≥提高；服务对象满意度指标：党员对于活动的满意度≥90%。</t>
  </si>
  <si>
    <t>购买宣传学习书籍</t>
  </si>
  <si>
    <t>50</t>
  </si>
  <si>
    <t>本</t>
  </si>
  <si>
    <t>反映党建书籍购买数量</t>
  </si>
  <si>
    <t>参与活动人员到位率</t>
  </si>
  <si>
    <t>反映党建活动参与人员到位情况</t>
  </si>
  <si>
    <t>按售价购买</t>
  </si>
  <si>
    <t>元</t>
  </si>
  <si>
    <t>党员的凝聚力提升</t>
  </si>
  <si>
    <t>提高</t>
  </si>
  <si>
    <t>反映党员的凝聚力提升情况</t>
  </si>
  <si>
    <t>党员对于活动的满意度</t>
  </si>
  <si>
    <t>完成2023—2025年计算机项目更新</t>
  </si>
  <si>
    <t>更新计算机数量</t>
  </si>
  <si>
    <t>29</t>
  </si>
  <si>
    <t>台/套</t>
  </si>
  <si>
    <t>更新的计算机符合国家标准</t>
  </si>
  <si>
    <t>社会成本指标</t>
  </si>
  <si>
    <t>省会资源利用效果</t>
  </si>
  <si>
    <t>可持续影响</t>
  </si>
  <si>
    <t>计算机使用率</t>
  </si>
  <si>
    <t>&gt;</t>
  </si>
  <si>
    <t>90</t>
  </si>
  <si>
    <t>2025年新平县创建经费将提升巩固拓展我县民族团结进步示范成果和衔接推进乡村振兴水平，积极提高我县铸牢中华民族共同体意识，提升各族群众满意度。</t>
  </si>
  <si>
    <t>载体活动</t>
  </si>
  <si>
    <t>反映三项活动开展次数</t>
  </si>
  <si>
    <t>民族团结进步宣传画册</t>
  </si>
  <si>
    <t>20</t>
  </si>
  <si>
    <t>册</t>
  </si>
  <si>
    <t>反映宣传页、宣传册制作印刷数量</t>
  </si>
  <si>
    <t>验收民族团结进步示范点</t>
  </si>
  <si>
    <t>反映创建民族团结进步示范单位县级验收通过数量</t>
  </si>
  <si>
    <t>验收民族团结进步示范点合格率</t>
  </si>
  <si>
    <t>反映创建民族团结进步示范点合格情况</t>
  </si>
  <si>
    <t>我县民族团结进步推广</t>
  </si>
  <si>
    <t>促进</t>
  </si>
  <si>
    <t>反映新平县铸牢中华民族共同体意识建设对民族团结、人民爱国促进效果</t>
  </si>
  <si>
    <t>群众满意度调查</t>
  </si>
  <si>
    <t>80</t>
  </si>
  <si>
    <t>反映受益对象对项目的满意度</t>
  </si>
  <si>
    <t>根据《玉溪市财政局关于下达2024年中央民族贸易和民族特需商品生产贷款贴息资金的通知》（玉财金〔2024〕94号），完成民贸民品企业贷款贴息补助发放，提升民贸民品企业生产规模及保障少数民族特需产品供应。</t>
  </si>
  <si>
    <t>发放补助企业数量</t>
  </si>
  <si>
    <t>家</t>
  </si>
  <si>
    <t>扶持企业达标率</t>
  </si>
  <si>
    <t>扶持企业达标情况</t>
  </si>
  <si>
    <t>企业审核合格率</t>
  </si>
  <si>
    <t>申请民贸民品贷款贴息补助企业规模及产品合格率</t>
  </si>
  <si>
    <t>时效指标</t>
  </si>
  <si>
    <t>发放补助时间</t>
  </si>
  <si>
    <t>2024-12-31</t>
  </si>
  <si>
    <t>天</t>
  </si>
  <si>
    <t>补助发放到账时间</t>
  </si>
  <si>
    <t>企业生产经营规模</t>
  </si>
  <si>
    <t>扩大</t>
  </si>
  <si>
    <t>民贸民品贷款贴息补助企业生产规模</t>
  </si>
  <si>
    <t>少数民族特需产品供应</t>
  </si>
  <si>
    <t>充足</t>
  </si>
  <si>
    <t>少数民族特需产品供应情况</t>
  </si>
  <si>
    <t>85</t>
  </si>
  <si>
    <t>民贸民品补助企业满意度调查情况</t>
  </si>
  <si>
    <t>通过实施“润土培根”工程，到2024年，全县坚持自身建设不断加强，国家意识、法治意识、公民意识不断增强，爱国统一战线进一步巩固，在服务经济社会发展中发挥的积极作用更为明显。</t>
  </si>
  <si>
    <t>宗教人士培训</t>
  </si>
  <si>
    <t>2024年宗教人士培训</t>
  </si>
  <si>
    <t>办公用品达标率</t>
  </si>
  <si>
    <t>办公用品符合国家标准</t>
  </si>
  <si>
    <t>0.01</t>
  </si>
  <si>
    <t>对我县生产总值促进效果</t>
  </si>
  <si>
    <t>我县宗教和顺</t>
  </si>
  <si>
    <t>该项目对我县宗教局面平稳效果</t>
  </si>
  <si>
    <t>预算06表</t>
  </si>
  <si>
    <t>2025年部门政府性基金预算支出预算表</t>
  </si>
  <si>
    <t>政府性基金预算支出</t>
  </si>
  <si>
    <t>备注：我部门无此事项。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</si>
  <si>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</si>
  <si>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</si>
  <si>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</si>
  <si>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</si>
  <si>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</si>
  <si>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</si>
  <si>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</si>
  <si>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</si>
  <si>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</si>
  <si>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</si>
  <si>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</si>
  <si>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</si>
  <si>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纸制品</t>
  </si>
  <si>
    <t>A07100300</t>
  </si>
  <si>
    <t>箱</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</si>
  <si>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</si>
  <si>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</si>
  <si>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</si>
  <si>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</si>
  <si>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</si>
  <si>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</si>
  <si>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</si>
  <si>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</si>
  <si>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</si>
  <si>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</si>
  <si>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</si>
  <si>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</si>
  <si>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</si>
  <si>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</si>
  <si>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</si>
  <si>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</si>
  <si>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</si>
  <si>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</si>
  <si>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</si>
  <si>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</si>
  <si>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</si>
  <si>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</si>
  <si>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</si>
  <si>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</si>
  <si>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</si>
  <si>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</si>
  <si>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</si>
  <si>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</si>
  <si>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</si>
  <si>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</si>
  <si>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</si>
  <si>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</si>
  <si>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</si>
  <si>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</si>
  <si>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</si>
  <si>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</si>
  <si>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</si>
  <si>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</si>
  <si>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</si>
  <si>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</si>
  <si>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</si>
  <si>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</si>
  <si>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</si>
  <si>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</si>
  <si>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</si>
  <si>
    <t/>
  </si>
</sst>
</file>

<file path=xl/styles.xml><?xml version="1.0" encoding="utf-8"?>
<styleSheet xmlns="http://schemas.openxmlformats.org/spreadsheetml/2006/main">
  <numFmts count="10">
    <numFmt numFmtId="176" formatCode="#,##0.00;\-#,##0.00;;@"/>
    <numFmt numFmtId="177" formatCode="yyyy\-mm\-dd\ hh:mm:ss"/>
    <numFmt numFmtId="178" formatCode="#,##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hh:mm:ss"/>
    <numFmt numFmtId="180" formatCode="yyyy\-mm\-dd"/>
    <numFmt numFmtId="181" formatCode="#,##0.00_ "/>
  </numFmts>
  <fonts count="48">
    <font>
      <sz val="11"/>
      <color theme="1"/>
      <name val="宋体"/>
      <charset val="134"/>
      <scheme val="minor"/>
    </font>
    <font>
      <sz val="10"/>
      <color theme="1"/>
      <name val="宋体"/>
      <charset val="134"/>
      <scheme val="minor"/>
    </font>
    <font>
      <sz val="10"/>
      <color rgb="FFFF0000"/>
      <name val="宋体"/>
      <charset val="134"/>
      <scheme val="minor"/>
    </font>
    <font>
      <sz val="11"/>
      <name val="宋体"/>
      <charset val="134"/>
      <scheme val="minor"/>
    </font>
    <font>
      <sz val="10"/>
      <name val="宋体"/>
      <charset val="134"/>
    </font>
    <font>
      <b/>
      <sz val="21"/>
      <name val="宋体"/>
      <charset val="134"/>
    </font>
    <font>
      <sz val="9"/>
      <name val="宋体"/>
      <charset val="134"/>
    </font>
    <font>
      <sz val="11"/>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FF0000"/>
      <name val="宋体"/>
      <charset val="134"/>
      <scheme val="minor"/>
    </font>
    <font>
      <b/>
      <sz val="22"/>
      <name val="宋体"/>
      <charset val="134"/>
    </font>
    <font>
      <b/>
      <sz val="23"/>
      <name val="宋体"/>
      <charset val="134"/>
    </font>
    <font>
      <sz val="9"/>
      <name val="宋体"/>
      <charset val="134"/>
      <scheme val="minor"/>
    </font>
    <font>
      <sz val="9.75"/>
      <name val="SimSun"/>
      <charset val="134"/>
    </font>
    <font>
      <b/>
      <sz val="18"/>
      <name val="SimSun"/>
      <charset val="134"/>
    </font>
    <font>
      <sz val="12"/>
      <name val="宋体"/>
      <charset val="134"/>
    </font>
    <font>
      <b/>
      <sz val="20"/>
      <name val="宋体"/>
      <charset val="134"/>
    </font>
    <font>
      <b/>
      <sz val="11"/>
      <name val="宋体"/>
      <charset val="134"/>
    </font>
    <font>
      <b/>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8" fillId="25" borderId="0" applyNumberFormat="0" applyBorder="0" applyAlignment="0" applyProtection="0">
      <alignment vertical="center"/>
    </xf>
    <xf numFmtId="0" fontId="43" fillId="22"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6" fillId="0" borderId="11">
      <alignment horizontal="right" vertical="center"/>
    </xf>
    <xf numFmtId="0" fontId="28" fillId="9"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6" fillId="28"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180" fontId="6" fillId="0" borderId="11">
      <alignment horizontal="right" vertical="center"/>
    </xf>
    <xf numFmtId="0" fontId="31" fillId="0" borderId="0" applyNumberFormat="0" applyFill="0" applyBorder="0" applyAlignment="0" applyProtection="0">
      <alignment vertical="center"/>
    </xf>
    <xf numFmtId="0" fontId="0" fillId="14" borderId="23" applyNumberFormat="0" applyFont="0" applyAlignment="0" applyProtection="0">
      <alignment vertical="center"/>
    </xf>
    <xf numFmtId="0" fontId="36" fillId="21"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21" applyNumberFormat="0" applyFill="0" applyAlignment="0" applyProtection="0">
      <alignment vertical="center"/>
    </xf>
    <xf numFmtId="0" fontId="34" fillId="0" borderId="21" applyNumberFormat="0" applyFill="0" applyAlignment="0" applyProtection="0">
      <alignment vertical="center"/>
    </xf>
    <xf numFmtId="0" fontId="36" fillId="27" borderId="0" applyNumberFormat="0" applyBorder="0" applyAlignment="0" applyProtection="0">
      <alignment vertical="center"/>
    </xf>
    <xf numFmtId="0" fontId="30" fillId="0" borderId="25" applyNumberFormat="0" applyFill="0" applyAlignment="0" applyProtection="0">
      <alignment vertical="center"/>
    </xf>
    <xf numFmtId="0" fontId="36" fillId="20" borderId="0" applyNumberFormat="0" applyBorder="0" applyAlignment="0" applyProtection="0">
      <alignment vertical="center"/>
    </xf>
    <xf numFmtId="0" fontId="37" fillId="13" borderId="22" applyNumberFormat="0" applyAlignment="0" applyProtection="0">
      <alignment vertical="center"/>
    </xf>
    <xf numFmtId="0" fontId="45" fillId="13" borderId="26" applyNumberFormat="0" applyAlignment="0" applyProtection="0">
      <alignment vertical="center"/>
    </xf>
    <xf numFmtId="0" fontId="33" fillId="8" borderId="20" applyNumberFormat="0" applyAlignment="0" applyProtection="0">
      <alignment vertical="center"/>
    </xf>
    <xf numFmtId="0" fontId="28" fillId="32" borderId="0" applyNumberFormat="0" applyBorder="0" applyAlignment="0" applyProtection="0">
      <alignment vertical="center"/>
    </xf>
    <xf numFmtId="0" fontId="36" fillId="17" borderId="0" applyNumberFormat="0" applyBorder="0" applyAlignment="0" applyProtection="0">
      <alignment vertical="center"/>
    </xf>
    <xf numFmtId="0" fontId="46" fillId="0" borderId="27" applyNumberFormat="0" applyFill="0" applyAlignment="0" applyProtection="0">
      <alignment vertical="center"/>
    </xf>
    <xf numFmtId="0" fontId="39" fillId="0" borderId="24" applyNumberFormat="0" applyFill="0" applyAlignment="0" applyProtection="0">
      <alignment vertical="center"/>
    </xf>
    <xf numFmtId="0" fontId="47" fillId="31" borderId="0" applyNumberFormat="0" applyBorder="0" applyAlignment="0" applyProtection="0">
      <alignment vertical="center"/>
    </xf>
    <xf numFmtId="0" fontId="42" fillId="19" borderId="0" applyNumberFormat="0" applyBorder="0" applyAlignment="0" applyProtection="0">
      <alignment vertical="center"/>
    </xf>
    <xf numFmtId="10" fontId="6" fillId="0" borderId="11">
      <alignment horizontal="right" vertical="center"/>
    </xf>
    <xf numFmtId="0" fontId="28" fillId="24" borderId="0" applyNumberFormat="0" applyBorder="0" applyAlignment="0" applyProtection="0">
      <alignment vertical="center"/>
    </xf>
    <xf numFmtId="0" fontId="36" fillId="12" borderId="0" applyNumberFormat="0" applyBorder="0" applyAlignment="0" applyProtection="0">
      <alignment vertical="center"/>
    </xf>
    <xf numFmtId="0" fontId="28" fillId="23" borderId="0" applyNumberFormat="0" applyBorder="0" applyAlignment="0" applyProtection="0">
      <alignment vertical="center"/>
    </xf>
    <xf numFmtId="0" fontId="28" fillId="7"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28" fillId="29" borderId="0" applyNumberFormat="0" applyBorder="0" applyAlignment="0" applyProtection="0">
      <alignment vertical="center"/>
    </xf>
    <xf numFmtId="0" fontId="28" fillId="3" borderId="0" applyNumberFormat="0" applyBorder="0" applyAlignment="0" applyProtection="0">
      <alignment vertical="center"/>
    </xf>
    <xf numFmtId="0" fontId="36" fillId="10" borderId="0" applyNumberFormat="0" applyBorder="0" applyAlignment="0" applyProtection="0">
      <alignment vertical="center"/>
    </xf>
    <xf numFmtId="0" fontId="28" fillId="6" borderId="0" applyNumberFormat="0" applyBorder="0" applyAlignment="0" applyProtection="0">
      <alignment vertical="center"/>
    </xf>
    <xf numFmtId="0" fontId="36" fillId="26" borderId="0" applyNumberFormat="0" applyBorder="0" applyAlignment="0" applyProtection="0">
      <alignment vertical="center"/>
    </xf>
    <xf numFmtId="0" fontId="36" fillId="15" borderId="0" applyNumberFormat="0" applyBorder="0" applyAlignment="0" applyProtection="0">
      <alignment vertical="center"/>
    </xf>
    <xf numFmtId="0" fontId="28" fillId="2" borderId="0" applyNumberFormat="0" applyBorder="0" applyAlignment="0" applyProtection="0">
      <alignment vertical="center"/>
    </xf>
    <xf numFmtId="0" fontId="36" fillId="18" borderId="0" applyNumberFormat="0" applyBorder="0" applyAlignment="0" applyProtection="0">
      <alignment vertical="center"/>
    </xf>
    <xf numFmtId="178" fontId="6" fillId="0" borderId="11">
      <alignment horizontal="right" vertical="center"/>
    </xf>
    <xf numFmtId="176" fontId="6" fillId="0" borderId="11">
      <alignment horizontal="right" vertical="center"/>
    </xf>
    <xf numFmtId="176" fontId="6" fillId="0" borderId="11">
      <alignment horizontal="right" vertical="center"/>
    </xf>
    <xf numFmtId="49" fontId="6" fillId="0" borderId="11">
      <alignment horizontal="left" vertical="center" wrapText="1"/>
    </xf>
    <xf numFmtId="179" fontId="6" fillId="0" borderId="11">
      <alignment horizontal="right" vertical="center"/>
    </xf>
    <xf numFmtId="0" fontId="6" fillId="0" borderId="0">
      <alignment vertical="top"/>
      <protection locked="0"/>
    </xf>
    <xf numFmtId="0" fontId="44" fillId="0" borderId="0">
      <alignment vertical="center"/>
    </xf>
  </cellStyleXfs>
  <cellXfs count="292">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3" fillId="0" borderId="0" xfId="0" applyFont="1"/>
    <xf numFmtId="49" fontId="4" fillId="0" borderId="0" xfId="0" applyNumberFormat="1" applyFont="1"/>
    <xf numFmtId="0" fontId="4" fillId="0" borderId="0" xfId="0" applyFont="1" applyAlignment="1" applyProtection="1">
      <alignment horizontal="right" vertical="center"/>
      <protection locked="0"/>
    </xf>
    <xf numFmtId="0" fontId="5" fillId="0" borderId="0" xfId="0" applyFont="1" applyAlignment="1">
      <alignment horizontal="center" vertical="center"/>
    </xf>
    <xf numFmtId="0" fontId="6"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xf numFmtId="0" fontId="4" fillId="0" borderId="0" xfId="0" applyFont="1" applyAlignment="1" applyProtection="1">
      <alignment horizontal="right"/>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176" fontId="4" fillId="0" borderId="7" xfId="53"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horizontal="center"/>
    </xf>
    <xf numFmtId="49" fontId="8" fillId="0" borderId="0" xfId="0" applyNumberFormat="1" applyFont="1"/>
    <xf numFmtId="0" fontId="9" fillId="0" borderId="0" xfId="0" applyFont="1" applyAlignment="1">
      <alignment horizontal="center"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1" fillId="0" borderId="0" xfId="0" applyFont="1"/>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8"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1" xfId="0" applyFont="1" applyBorder="1" applyAlignment="1" applyProtection="1">
      <alignment horizontal="left" vertical="center" wrapText="1"/>
      <protection locked="0"/>
    </xf>
    <xf numFmtId="176" fontId="12" fillId="0" borderId="11" xfId="0" applyNumberFormat="1" applyFont="1" applyBorder="1" applyAlignment="1">
      <alignment horizontal="right" vertical="center"/>
    </xf>
    <xf numFmtId="0" fontId="8" fillId="0" borderId="2" xfId="0" applyFont="1" applyBorder="1" applyAlignment="1" applyProtection="1">
      <alignment horizontal="center" vertical="center" wrapText="1"/>
      <protection locked="0"/>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right"/>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0" borderId="11" xfId="0" applyFont="1" applyBorder="1" applyAlignment="1" applyProtection="1">
      <alignment horizontal="center" vertical="center"/>
      <protection locked="0"/>
    </xf>
    <xf numFmtId="0" fontId="3" fillId="0" borderId="0" xfId="0" applyFont="1" applyAlignment="1">
      <alignment horizontal="center" vertical="center"/>
    </xf>
    <xf numFmtId="49" fontId="6" fillId="0" borderId="0" xfId="55" applyBorder="1">
      <alignment horizontal="left" vertical="center" wrapText="1"/>
    </xf>
    <xf numFmtId="49" fontId="6" fillId="0" borderId="0" xfId="55" applyBorder="1" applyAlignment="1">
      <alignment horizontal="right" vertical="center" wrapText="1"/>
    </xf>
    <xf numFmtId="49" fontId="13" fillId="0" borderId="0" xfId="55" applyFont="1" applyBorder="1" applyAlignment="1">
      <alignment horizontal="center" vertical="center" wrapText="1"/>
    </xf>
    <xf numFmtId="0" fontId="6" fillId="0" borderId="0" xfId="55" applyNumberFormat="1" applyBorder="1">
      <alignment horizontal="left" vertical="center" wrapText="1"/>
    </xf>
    <xf numFmtId="49" fontId="14" fillId="0" borderId="11" xfId="55" applyFont="1" applyAlignment="1">
      <alignment horizontal="center" vertical="center" wrapText="1"/>
    </xf>
    <xf numFmtId="49" fontId="15" fillId="0" borderId="11" xfId="55" applyFont="1" applyAlignment="1">
      <alignment horizontal="center" vertical="center" wrapText="1"/>
    </xf>
    <xf numFmtId="49" fontId="14" fillId="0" borderId="11" xfId="55" applyFont="1">
      <alignment horizontal="left" vertical="center" wrapText="1"/>
    </xf>
    <xf numFmtId="178" fontId="6" fillId="0" borderId="11" xfId="52">
      <alignment horizontal="right" vertical="center"/>
    </xf>
    <xf numFmtId="176" fontId="6" fillId="0" borderId="11" xfId="53">
      <alignment horizontal="right" vertical="center"/>
    </xf>
    <xf numFmtId="0" fontId="16" fillId="0" borderId="0" xfId="0" applyFont="1" applyAlignment="1">
      <alignment horizontal="center" vertical="center"/>
    </xf>
    <xf numFmtId="0" fontId="9" fillId="0" borderId="0" xfId="0" applyFont="1" applyAlignment="1" applyProtection="1">
      <alignment horizontal="center" vertical="center"/>
      <protection locked="0"/>
    </xf>
    <xf numFmtId="0" fontId="11" fillId="0" borderId="11"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7" fillId="0" borderId="11" xfId="0" applyFont="1" applyBorder="1" applyAlignment="1">
      <alignment horizontal="left" vertical="center" wrapText="1"/>
    </xf>
    <xf numFmtId="0" fontId="17" fillId="0" borderId="11" xfId="0" applyFont="1" applyBorder="1" applyAlignment="1">
      <alignment vertical="center" wrapText="1"/>
    </xf>
    <xf numFmtId="0" fontId="17" fillId="0" borderId="11" xfId="0" applyFont="1" applyBorder="1" applyAlignment="1">
      <alignment horizontal="center" vertical="center" wrapText="1"/>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left" vertical="center" wrapText="1"/>
      <protection locked="0"/>
    </xf>
    <xf numFmtId="0" fontId="10" fillId="0" borderId="0" xfId="0" applyFont="1" applyAlignment="1" applyProtection="1">
      <alignment horizontal="right" vertical="center"/>
      <protection locked="0"/>
    </xf>
    <xf numFmtId="0" fontId="8" fillId="0" borderId="0" xfId="0" applyFont="1" applyAlignment="1">
      <alignment horizontal="right" vertical="center"/>
    </xf>
    <xf numFmtId="0" fontId="16"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wrapText="1"/>
    </xf>
    <xf numFmtId="0" fontId="8" fillId="0" borderId="0" xfId="0" applyFont="1" applyAlignment="1">
      <alignment horizontal="right" wrapText="1"/>
    </xf>
    <xf numFmtId="0" fontId="11" fillId="0" borderId="12" xfId="0" applyFont="1" applyBorder="1" applyAlignment="1">
      <alignment horizontal="center" vertical="center"/>
    </xf>
    <xf numFmtId="0" fontId="11" fillId="0" borderId="13" xfId="0" applyFont="1" applyBorder="1" applyAlignment="1">
      <alignment horizontal="center" vertical="center" wrapText="1"/>
    </xf>
    <xf numFmtId="0" fontId="11" fillId="0" borderId="11" xfId="57" applyFont="1" applyFill="1" applyBorder="1" applyAlignment="1" applyProtection="1">
      <alignment horizontal="center" vertical="center"/>
    </xf>
    <xf numFmtId="0" fontId="11" fillId="0" borderId="11" xfId="0" applyFont="1" applyBorder="1" applyAlignment="1">
      <alignment horizontal="center" vertical="center"/>
    </xf>
    <xf numFmtId="176" fontId="12" fillId="0" borderId="11" xfId="53" applyFont="1">
      <alignment horizontal="right" vertical="center"/>
    </xf>
    <xf numFmtId="0" fontId="10" fillId="0" borderId="0" xfId="0" applyFont="1" applyAlignment="1" applyProtection="1">
      <alignment horizontal="right"/>
      <protection locked="0"/>
    </xf>
    <xf numFmtId="0" fontId="11" fillId="0" borderId="14" xfId="0" applyFont="1" applyBorder="1" applyAlignment="1">
      <alignment horizontal="center" vertical="center"/>
    </xf>
    <xf numFmtId="0" fontId="8" fillId="0" borderId="0" xfId="0" applyFont="1" applyAlignment="1">
      <alignment wrapText="1"/>
    </xf>
    <xf numFmtId="0" fontId="10" fillId="0" borderId="0" xfId="0" applyFont="1" applyAlignment="1" applyProtection="1">
      <alignment vertical="top" wrapText="1"/>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16" xfId="0" applyFont="1" applyBorder="1" applyAlignment="1">
      <alignment horizontal="center" vertical="center" wrapText="1"/>
    </xf>
    <xf numFmtId="0" fontId="11" fillId="0" borderId="16"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16" xfId="0" applyFont="1" applyBorder="1" applyAlignment="1">
      <alignment horizontal="left" vertical="center" wrapText="1"/>
    </xf>
    <xf numFmtId="4" fontId="10" fillId="0" borderId="16" xfId="0" applyNumberFormat="1" applyFont="1" applyBorder="1" applyAlignment="1" applyProtection="1">
      <alignment horizontal="right" vertical="center"/>
      <protection locked="0"/>
    </xf>
    <xf numFmtId="0" fontId="10" fillId="0" borderId="17" xfId="0" applyFont="1" applyBorder="1" applyAlignment="1">
      <alignment horizontal="center" vertical="center"/>
    </xf>
    <xf numFmtId="0" fontId="10" fillId="0" borderId="18"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Alignment="1" applyProtection="1">
      <alignment horizontal="right" vertical="center" wrapText="1"/>
      <protection locked="0"/>
    </xf>
    <xf numFmtId="0" fontId="10" fillId="0" borderId="0" xfId="0" applyFont="1" applyAlignment="1">
      <alignment horizontal="right" vertical="center" wrapText="1"/>
    </xf>
    <xf numFmtId="0" fontId="10" fillId="0" borderId="0" xfId="0" applyFont="1" applyAlignment="1" applyProtection="1">
      <alignment horizontal="right" wrapText="1"/>
      <protection locked="0"/>
    </xf>
    <xf numFmtId="0" fontId="10" fillId="0" borderId="0" xfId="0" applyFont="1" applyAlignment="1">
      <alignment horizontal="right" wrapText="1"/>
    </xf>
    <xf numFmtId="0" fontId="11" fillId="0" borderId="3"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pplyProtection="1">
      <alignment horizontal="center" vertical="center"/>
      <protection locked="0"/>
    </xf>
    <xf numFmtId="0" fontId="11" fillId="0" borderId="1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 fontId="10" fillId="0" borderId="11" xfId="0" applyNumberFormat="1" applyFont="1" applyBorder="1" applyAlignment="1" applyProtection="1">
      <alignment horizontal="right" vertical="center"/>
      <protection locked="0"/>
    </xf>
    <xf numFmtId="0" fontId="0" fillId="0" borderId="0" xfId="0" applyFill="1" applyAlignment="1">
      <alignment vertical="top"/>
    </xf>
    <xf numFmtId="0" fontId="10" fillId="0" borderId="0" xfId="0" applyFont="1" applyAlignment="1">
      <alignment horizontal="left" vertical="center"/>
    </xf>
    <xf numFmtId="0" fontId="11" fillId="0" borderId="16" xfId="0" applyFont="1" applyBorder="1" applyAlignment="1">
      <alignment horizontal="center" vertical="center"/>
    </xf>
    <xf numFmtId="0" fontId="11" fillId="0" borderId="16" xfId="0" applyFont="1" applyBorder="1" applyAlignment="1" applyProtection="1">
      <alignment horizontal="center" vertical="center"/>
      <protection locked="0"/>
    </xf>
    <xf numFmtId="49" fontId="6" fillId="0" borderId="11" xfId="0" applyNumberFormat="1" applyFont="1" applyFill="1" applyBorder="1" applyAlignment="1">
      <alignment horizontal="left" vertical="center" wrapText="1"/>
    </xf>
    <xf numFmtId="176" fontId="6" fillId="0" borderId="11" xfId="0" applyNumberFormat="1" applyFont="1" applyFill="1" applyBorder="1" applyAlignment="1">
      <alignment horizontal="right" vertical="center" wrapText="1"/>
    </xf>
    <xf numFmtId="176" fontId="6" fillId="0" borderId="11" xfId="53" applyAlignment="1">
      <alignment horizontal="right" vertical="center" wrapText="1"/>
    </xf>
    <xf numFmtId="49" fontId="6" fillId="0" borderId="11"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10" fillId="0" borderId="16"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right"/>
    </xf>
    <xf numFmtId="0" fontId="10"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8" fillId="0" borderId="0" xfId="0" applyFont="1" applyAlignment="1">
      <alignment horizontal="right"/>
    </xf>
    <xf numFmtId="0" fontId="8" fillId="0" borderId="1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8" fillId="0" borderId="0" xfId="0" applyFont="1"/>
    <xf numFmtId="0" fontId="3"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7" fillId="0" borderId="11"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49" fontId="6" fillId="0" borderId="7" xfId="0" applyNumberFormat="1" applyFont="1" applyFill="1" applyBorder="1" applyAlignment="1">
      <alignment horizontal="left" vertical="center" wrapText="1"/>
    </xf>
    <xf numFmtId="0" fontId="14" fillId="0" borderId="7" xfId="0" applyFont="1" applyBorder="1" applyAlignment="1">
      <alignment vertical="center" wrapText="1"/>
    </xf>
    <xf numFmtId="0" fontId="3" fillId="0" borderId="7" xfId="0" applyFont="1" applyFill="1" applyBorder="1" applyAlignment="1">
      <alignment vertical="top"/>
    </xf>
    <xf numFmtId="176" fontId="6" fillId="0" borderId="7" xfId="0" applyNumberFormat="1" applyFont="1" applyFill="1" applyBorder="1" applyAlignment="1">
      <alignment horizontal="right" vertical="center" wrapText="1"/>
    </xf>
    <xf numFmtId="176" fontId="6"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176" fontId="6" fillId="0" borderId="7" xfId="53" applyFont="1" applyBorder="1" applyAlignment="1">
      <alignment horizontal="left" vertical="center" wrapText="1"/>
    </xf>
    <xf numFmtId="176" fontId="6" fillId="0" borderId="7" xfId="0" applyNumberFormat="1" applyFont="1" applyFill="1" applyBorder="1" applyAlignment="1">
      <alignment horizontal="left" vertical="center" wrapText="1"/>
    </xf>
    <xf numFmtId="176" fontId="6" fillId="0" borderId="7" xfId="53" applyFont="1" applyBorder="1" applyAlignment="1">
      <alignment horizontal="center" vertical="center" wrapText="1"/>
    </xf>
    <xf numFmtId="0" fontId="21" fillId="0" borderId="7" xfId="0" applyFont="1" applyBorder="1" applyAlignment="1">
      <alignment horizontal="center" vertical="center" wrapText="1"/>
    </xf>
    <xf numFmtId="49" fontId="6" fillId="0" borderId="19" xfId="0" applyNumberFormat="1" applyFont="1" applyFill="1" applyBorder="1" applyAlignment="1">
      <alignment horizontal="center" vertical="center" wrapText="1"/>
    </xf>
    <xf numFmtId="0" fontId="21" fillId="0" borderId="19" xfId="0" applyFont="1" applyBorder="1" applyAlignment="1">
      <alignment horizontal="center" vertical="center" wrapText="1"/>
    </xf>
    <xf numFmtId="176" fontId="6" fillId="0" borderId="7" xfId="53" applyFont="1" applyBorder="1" applyAlignment="1">
      <alignment horizontal="left" vertical="center" wrapText="1"/>
    </xf>
    <xf numFmtId="176" fontId="6" fillId="0" borderId="7" xfId="53" applyFont="1" applyBorder="1" applyAlignment="1">
      <alignment horizontal="center" vertical="center" wrapText="1"/>
    </xf>
    <xf numFmtId="49" fontId="6" fillId="0" borderId="9" xfId="0" applyNumberFormat="1" applyFont="1" applyFill="1" applyBorder="1" applyAlignment="1">
      <alignment horizontal="center" vertical="center" wrapText="1"/>
    </xf>
    <xf numFmtId="0" fontId="21" fillId="0" borderId="9" xfId="0" applyFont="1" applyBorder="1" applyAlignment="1">
      <alignment horizontal="center" vertical="center" wrapText="1"/>
    </xf>
    <xf numFmtId="49" fontId="6" fillId="0"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0" fontId="6" fillId="0" borderId="0" xfId="0" applyFont="1" applyAlignment="1" applyProtection="1">
      <alignment horizontal="right" vertical="center"/>
      <protection locked="0"/>
    </xf>
    <xf numFmtId="0" fontId="18"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9" fontId="4" fillId="0" borderId="0" xfId="0" applyNumberFormat="1" applyFont="1" applyAlignment="1">
      <alignment horizontal="center" vertical="center"/>
    </xf>
    <xf numFmtId="0" fontId="20" fillId="0" borderId="0" xfId="0" applyFont="1" applyAlignment="1">
      <alignment horizontal="center" vertical="center" wrapTex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176" fontId="6" fillId="0" borderId="7" xfId="53" applyFont="1" applyBorder="1" applyAlignment="1">
      <alignment horizontal="center" vertical="center"/>
    </xf>
    <xf numFmtId="176" fontId="6" fillId="0" borderId="7" xfId="53" applyFont="1" applyBorder="1" applyAlignment="1">
      <alignment horizontal="center" vertical="center"/>
    </xf>
    <xf numFmtId="4" fontId="6" fillId="0" borderId="7"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3" fillId="0" borderId="0" xfId="0" applyFont="1"/>
    <xf numFmtId="0" fontId="3" fillId="0" borderId="0" xfId="0" applyFont="1" applyAlignment="1">
      <alignment vertical="center"/>
    </xf>
    <xf numFmtId="49" fontId="4" fillId="0" borderId="0" xfId="0" applyNumberFormat="1" applyFont="1" applyAlignment="1">
      <alignment vertical="center"/>
    </xf>
    <xf numFmtId="0" fontId="7" fillId="0" borderId="0" xfId="0" applyFont="1" applyAlignment="1">
      <alignment vertical="center"/>
    </xf>
    <xf numFmtId="0" fontId="22" fillId="0" borderId="11" xfId="0" applyFont="1" applyBorder="1" applyAlignment="1">
      <alignment horizontal="center" vertical="center"/>
    </xf>
    <xf numFmtId="49" fontId="6" fillId="0" borderId="11" xfId="55" applyFont="1" applyAlignment="1">
      <alignment horizontal="left" vertical="center" wrapText="1"/>
    </xf>
    <xf numFmtId="0" fontId="6" fillId="0" borderId="11" xfId="0" applyFont="1" applyFill="1" applyBorder="1" applyAlignment="1">
      <alignment horizontal="left" vertical="center" wrapText="1"/>
    </xf>
    <xf numFmtId="176" fontId="6" fillId="0" borderId="11" xfId="53" applyFont="1" applyAlignment="1">
      <alignment horizontal="right" vertical="center"/>
    </xf>
    <xf numFmtId="0" fontId="6" fillId="0" borderId="1" xfId="0" applyFont="1" applyFill="1" applyBorder="1" applyAlignment="1">
      <alignment horizontal="left" vertical="center" wrapText="1"/>
    </xf>
    <xf numFmtId="49" fontId="6" fillId="0" borderId="2" xfId="55"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2" xfId="0" applyFont="1" applyBorder="1" applyAlignment="1" applyProtection="1">
      <alignment horizontal="center" vertical="center" wrapText="1"/>
      <protection locked="0"/>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Fill="1" applyAlignment="1">
      <alignment vertical="top"/>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alignment horizontal="right" wrapText="1"/>
    </xf>
    <xf numFmtId="0" fontId="23" fillId="0" borderId="0" xfId="0" applyFont="1" applyAlignment="1">
      <alignment horizontal="center" vertical="center" wrapText="1"/>
    </xf>
    <xf numFmtId="0" fontId="7" fillId="0" borderId="5" xfId="0" applyFont="1" applyBorder="1" applyAlignment="1">
      <alignment horizontal="center" vertical="center"/>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3" fillId="0" borderId="0" xfId="0" applyFont="1" applyBorder="1"/>
    <xf numFmtId="176" fontId="6" fillId="0" borderId="11" xfId="0" applyNumberFormat="1" applyFont="1" applyFill="1" applyBorder="1" applyAlignment="1">
      <alignment horizontal="left" vertical="center"/>
    </xf>
    <xf numFmtId="176" fontId="6" fillId="0" borderId="1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7"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4" fillId="0" borderId="0" xfId="0" applyFont="1" applyAlignment="1">
      <alignment vertical="top"/>
    </xf>
    <xf numFmtId="0" fontId="4" fillId="0" borderId="0" xfId="0" applyFont="1" applyAlignment="1">
      <alignment horizontal="center"/>
    </xf>
    <xf numFmtId="0" fontId="4" fillId="0" borderId="0" xfId="0" applyFont="1" applyAlignment="1">
      <alignment horizontal="right"/>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8" xfId="0" applyFont="1" applyBorder="1" applyAlignment="1">
      <alignment horizontal="center" vertical="center"/>
    </xf>
    <xf numFmtId="49" fontId="7" fillId="0" borderId="6"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49" fontId="7" fillId="0" borderId="1" xfId="0" applyNumberFormat="1" applyFont="1" applyBorder="1" applyAlignment="1">
      <alignment horizontal="center" vertical="center"/>
    </xf>
    <xf numFmtId="176" fontId="6" fillId="0" borderId="11" xfId="53" applyFont="1">
      <alignment horizontal="right" vertical="center"/>
    </xf>
    <xf numFmtId="176" fontId="6" fillId="0" borderId="11" xfId="53" applyFont="1">
      <alignment horizontal="right" vertical="center"/>
    </xf>
    <xf numFmtId="176" fontId="6" fillId="0" borderId="11" xfId="53" applyFont="1" applyAlignment="1">
      <alignment horizontal="center" vertical="center"/>
    </xf>
    <xf numFmtId="0" fontId="6" fillId="0" borderId="11" xfId="0" applyFont="1" applyFill="1" applyBorder="1" applyAlignment="1">
      <alignment horizontal="left" vertical="center" wrapText="1" indent="1"/>
    </xf>
    <xf numFmtId="0" fontId="6" fillId="0" borderId="11" xfId="0" applyFont="1" applyFill="1" applyBorder="1" applyAlignment="1">
      <alignment horizontal="left" vertical="center" wrapText="1" indent="2"/>
    </xf>
    <xf numFmtId="181" fontId="6" fillId="0" borderId="11" xfId="53" applyNumberFormat="1" applyFont="1" applyAlignment="1">
      <alignment horizontal="center" vertical="center"/>
    </xf>
    <xf numFmtId="181" fontId="7" fillId="0" borderId="7"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4" fillId="0" borderId="2" xfId="0" applyFont="1" applyBorder="1" applyAlignment="1">
      <alignment horizontal="center" vertical="center"/>
    </xf>
    <xf numFmtId="176" fontId="6" fillId="0" borderId="11" xfId="53" applyFont="1" applyAlignment="1">
      <alignment horizontal="center" vertical="center"/>
    </xf>
    <xf numFmtId="0" fontId="6" fillId="0" borderId="0" xfId="0" applyFont="1" applyAlignment="1">
      <alignment horizontal="right" vertical="center"/>
    </xf>
    <xf numFmtId="0" fontId="25" fillId="0" borderId="0" xfId="0" applyFont="1" applyAlignment="1">
      <alignment horizontal="center" vertical="center"/>
    </xf>
    <xf numFmtId="0" fontId="26" fillId="0" borderId="0" xfId="0" applyFont="1" applyAlignment="1">
      <alignment horizontal="center" vertical="center"/>
    </xf>
    <xf numFmtId="0" fontId="6" fillId="0" borderId="0" xfId="0" applyFont="1" applyAlignment="1">
      <alignment horizontal="right"/>
    </xf>
    <xf numFmtId="0" fontId="27" fillId="0" borderId="11" xfId="0" applyFont="1" applyBorder="1" applyAlignment="1">
      <alignment vertical="center"/>
    </xf>
    <xf numFmtId="4" fontId="27" fillId="0" borderId="11" xfId="0" applyNumberFormat="1" applyFont="1" applyBorder="1" applyAlignment="1" applyProtection="1">
      <alignment horizontal="right" vertical="center"/>
      <protection locked="0"/>
    </xf>
    <xf numFmtId="0" fontId="6" fillId="0" borderId="11" xfId="0" applyFont="1" applyFill="1" applyBorder="1" applyAlignment="1">
      <alignment horizontal="left" vertical="center"/>
    </xf>
    <xf numFmtId="0" fontId="6" fillId="0" borderId="11" xfId="0" applyFont="1" applyBorder="1" applyAlignment="1">
      <alignment vertical="center"/>
    </xf>
    <xf numFmtId="4" fontId="6" fillId="0" borderId="11" xfId="0" applyNumberFormat="1" applyFont="1" applyBorder="1" applyAlignment="1" applyProtection="1">
      <alignment horizontal="right" vertical="center"/>
      <protection locked="0"/>
    </xf>
    <xf numFmtId="4" fontId="27" fillId="0" borderId="11" xfId="0" applyNumberFormat="1" applyFont="1" applyBorder="1" applyAlignment="1">
      <alignment horizontal="right" vertical="center"/>
    </xf>
    <xf numFmtId="0" fontId="27" fillId="0" borderId="11" xfId="0" applyFont="1" applyBorder="1" applyAlignment="1">
      <alignment horizontal="center" vertical="center"/>
    </xf>
    <xf numFmtId="4" fontId="6" fillId="0" borderId="11" xfId="0" applyNumberFormat="1" applyFont="1" applyBorder="1" applyAlignment="1">
      <alignment horizontal="right" vertical="center"/>
    </xf>
    <xf numFmtId="0" fontId="6" fillId="0" borderId="11" xfId="0" applyFont="1" applyBorder="1" applyAlignment="1">
      <alignment horizontal="left" vertical="center"/>
    </xf>
    <xf numFmtId="0" fontId="27" fillId="0" borderId="11"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176" fontId="6" fillId="0" borderId="0" xfId="0" applyNumberFormat="1" applyFont="1" applyBorder="1" applyAlignment="1">
      <alignment horizontal="right" vertical="center"/>
    </xf>
    <xf numFmtId="0" fontId="19" fillId="0" borderId="0" xfId="0" applyFont="1" applyAlignment="1" applyProtection="1">
      <alignment horizontal="center" vertical="center"/>
      <protection locked="0"/>
    </xf>
    <xf numFmtId="0" fontId="6"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right" vertical="center"/>
      <protection locked="0"/>
    </xf>
    <xf numFmtId="0" fontId="4" fillId="0" borderId="0" xfId="0" applyFont="1" applyProtection="1">
      <protection locked="0"/>
    </xf>
    <xf numFmtId="0" fontId="7" fillId="0" borderId="0" xfId="0" applyFont="1" applyProtection="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0" fillId="0" borderId="0" xfId="0" applyFont="1" applyAlignment="1">
      <alignment horizontal="center" vertical="top"/>
    </xf>
    <xf numFmtId="49" fontId="6" fillId="0" borderId="11" xfId="55" applyFont="1">
      <alignment horizontal="left" vertical="center" wrapText="1"/>
    </xf>
    <xf numFmtId="0" fontId="6" fillId="0" borderId="6" xfId="0" applyFont="1" applyBorder="1" applyAlignment="1">
      <alignment horizontal="left" vertical="center"/>
    </xf>
    <xf numFmtId="0" fontId="27" fillId="0" borderId="6" xfId="0" applyFont="1" applyBorder="1" applyAlignment="1">
      <alignment horizontal="center" vertical="center"/>
    </xf>
    <xf numFmtId="0" fontId="27" fillId="0" borderId="6" xfId="0" applyFont="1" applyBorder="1" applyAlignment="1">
      <alignment horizontal="left" vertical="center"/>
    </xf>
    <xf numFmtId="0" fontId="27" fillId="0" borderId="11" xfId="0" applyFont="1" applyBorder="1" applyAlignment="1">
      <alignment horizontal="left" vertical="center"/>
    </xf>
    <xf numFmtId="176" fontId="27" fillId="0" borderId="11" xfId="0" applyNumberFormat="1" applyFont="1" applyBorder="1" applyAlignment="1">
      <alignment horizontal="right" vertical="center"/>
    </xf>
    <xf numFmtId="0" fontId="27" fillId="0" borderId="6" xfId="0" applyFont="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B10" sqref="B10"/>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3"/>
      <c r="B1" s="3"/>
      <c r="C1" s="3"/>
      <c r="D1" s="3"/>
    </row>
    <row r="2" ht="11.95" customHeight="1" spans="1:4">
      <c r="A2" s="4"/>
      <c r="B2" s="4"/>
      <c r="C2" s="4"/>
      <c r="D2" s="241" t="s">
        <v>0</v>
      </c>
    </row>
    <row r="3" ht="36" customHeight="1" spans="1:4">
      <c r="A3" s="138" t="s">
        <v>1</v>
      </c>
      <c r="B3" s="284"/>
      <c r="C3" s="284"/>
      <c r="D3" s="284"/>
    </row>
    <row r="4" ht="20.95" customHeight="1" spans="1:4">
      <c r="A4" s="262" t="s">
        <v>2</v>
      </c>
      <c r="B4" s="240"/>
      <c r="C4" s="240"/>
      <c r="D4" s="238" t="s">
        <v>3</v>
      </c>
    </row>
    <row r="5" ht="19.5" customHeight="1" spans="1:4">
      <c r="A5" s="14" t="s">
        <v>4</v>
      </c>
      <c r="B5" s="16"/>
      <c r="C5" s="14" t="s">
        <v>5</v>
      </c>
      <c r="D5" s="16"/>
    </row>
    <row r="6" ht="19.5" customHeight="1" spans="1:4">
      <c r="A6" s="19" t="s">
        <v>6</v>
      </c>
      <c r="B6" s="19" t="s">
        <v>7</v>
      </c>
      <c r="C6" s="19" t="s">
        <v>8</v>
      </c>
      <c r="D6" s="19" t="s">
        <v>7</v>
      </c>
    </row>
    <row r="7" ht="19.5" customHeight="1" spans="1:4">
      <c r="A7" s="22"/>
      <c r="B7" s="22"/>
      <c r="C7" s="22"/>
      <c r="D7" s="22"/>
    </row>
    <row r="8" ht="25.4" customHeight="1" spans="1:4">
      <c r="A8" s="250" t="s">
        <v>9</v>
      </c>
      <c r="B8" s="249">
        <f>4838872+1758457.52</f>
        <v>6597329.52</v>
      </c>
      <c r="C8" s="244" t="str">
        <f>"一"&amp;"、"&amp;"一般公共服务支出"</f>
        <v>一、一般公共服务支出</v>
      </c>
      <c r="D8" s="228">
        <f>3593424.92+1758457.52</f>
        <v>5351882.44</v>
      </c>
    </row>
    <row r="9" ht="25.4" customHeight="1" spans="1:4">
      <c r="A9" s="250" t="s">
        <v>10</v>
      </c>
      <c r="B9" s="249"/>
      <c r="C9" s="244" t="str">
        <f>"二"&amp;"、"&amp;"社会保障和就业支出"</f>
        <v>二、社会保障和就业支出</v>
      </c>
      <c r="D9" s="229">
        <v>451500</v>
      </c>
    </row>
    <row r="10" ht="25.4" customHeight="1" spans="1:4">
      <c r="A10" s="250" t="s">
        <v>11</v>
      </c>
      <c r="B10" s="249"/>
      <c r="C10" s="244" t="str">
        <f>"三"&amp;"、"&amp;"卫生健康支出"</f>
        <v>三、卫生健康支出</v>
      </c>
      <c r="D10" s="229">
        <v>328962</v>
      </c>
    </row>
    <row r="11" ht="25.4" customHeight="1" spans="1:4">
      <c r="A11" s="250" t="s">
        <v>12</v>
      </c>
      <c r="B11" s="246"/>
      <c r="C11" s="244" t="str">
        <f>"四"&amp;"、"&amp;"住房保障支出"</f>
        <v>四、住房保障支出</v>
      </c>
      <c r="D11" s="229">
        <v>479250</v>
      </c>
    </row>
    <row r="12" ht="25.4" customHeight="1" spans="1:4">
      <c r="A12" s="250" t="s">
        <v>13</v>
      </c>
      <c r="B12" s="249">
        <f>SUM(B13:B17)</f>
        <v>14264.92</v>
      </c>
      <c r="C12" s="285"/>
      <c r="D12" s="249"/>
    </row>
    <row r="13" ht="25.4" customHeight="1" spans="1:4">
      <c r="A13" s="250" t="s">
        <v>14</v>
      </c>
      <c r="B13" s="246"/>
      <c r="C13" s="285"/>
      <c r="D13" s="249"/>
    </row>
    <row r="14" ht="25.4" customHeight="1" spans="1:4">
      <c r="A14" s="250" t="s">
        <v>15</v>
      </c>
      <c r="B14" s="246"/>
      <c r="C14" s="285"/>
      <c r="D14" s="249"/>
    </row>
    <row r="15" ht="25.4" customHeight="1" spans="1:4">
      <c r="A15" s="250" t="s">
        <v>16</v>
      </c>
      <c r="B15" s="246">
        <v>14264.92</v>
      </c>
      <c r="C15" s="285"/>
      <c r="D15" s="249"/>
    </row>
    <row r="16" ht="25.4" customHeight="1" spans="1:4">
      <c r="A16" s="286" t="s">
        <v>17</v>
      </c>
      <c r="B16" s="246"/>
      <c r="C16" s="285"/>
      <c r="D16" s="249"/>
    </row>
    <row r="17" ht="25.4" customHeight="1" spans="1:4">
      <c r="A17" s="286" t="s">
        <v>18</v>
      </c>
      <c r="B17" s="249"/>
      <c r="C17" s="285"/>
      <c r="D17" s="249"/>
    </row>
    <row r="18" ht="25.4" customHeight="1" spans="1:4">
      <c r="A18" s="287" t="s">
        <v>19</v>
      </c>
      <c r="B18" s="247">
        <f>SUM(B8:B12)</f>
        <v>6611594.44</v>
      </c>
      <c r="C18" s="248" t="s">
        <v>20</v>
      </c>
      <c r="D18" s="247">
        <f>SUM(D8:D17)</f>
        <v>6611594.44</v>
      </c>
    </row>
    <row r="19" ht="25.4" customHeight="1" spans="1:4">
      <c r="A19" s="288" t="s">
        <v>21</v>
      </c>
      <c r="B19" s="247"/>
      <c r="C19" s="289" t="s">
        <v>22</v>
      </c>
      <c r="D19" s="290"/>
    </row>
    <row r="20" ht="25.4" customHeight="1" spans="1:4">
      <c r="A20" s="286" t="s">
        <v>23</v>
      </c>
      <c r="B20" s="249"/>
      <c r="C20" s="250" t="s">
        <v>23</v>
      </c>
      <c r="D20" s="246"/>
    </row>
    <row r="21" ht="25.4" customHeight="1" spans="1:4">
      <c r="A21" s="286" t="s">
        <v>24</v>
      </c>
      <c r="B21" s="249"/>
      <c r="C21" s="250" t="s">
        <v>25</v>
      </c>
      <c r="D21" s="246"/>
    </row>
    <row r="22" ht="25.4" customHeight="1" spans="1:4">
      <c r="A22" s="291" t="s">
        <v>26</v>
      </c>
      <c r="B22" s="247">
        <f>B18</f>
        <v>6611594.44</v>
      </c>
      <c r="C22" s="248" t="s">
        <v>27</v>
      </c>
      <c r="D22" s="243">
        <f>D18</f>
        <v>6611594.44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C17" sqref="C17"/>
    </sheetView>
  </sheetViews>
  <sheetFormatPr defaultColWidth="8" defaultRowHeight="14.25" customHeight="1"/>
  <cols>
    <col min="1" max="1" width="21.1083333333333" customWidth="1"/>
    <col min="2" max="2" width="31.6666666666667" customWidth="1"/>
    <col min="3" max="5" width="16.2166666666667" customWidth="1"/>
    <col min="6" max="11" width="13.4416666666667" customWidth="1"/>
    <col min="12" max="19" width="16.2166666666667" customWidth="1"/>
  </cols>
  <sheetData>
    <row r="1" customHeight="1" spans="1:19">
      <c r="A1" s="3"/>
      <c r="B1" s="3"/>
      <c r="C1" s="3"/>
      <c r="D1" s="3"/>
      <c r="E1" s="3"/>
      <c r="F1" s="3"/>
      <c r="G1" s="3"/>
      <c r="H1" s="3"/>
      <c r="I1" s="3"/>
      <c r="J1" s="3"/>
      <c r="K1" s="3"/>
      <c r="L1" s="3"/>
      <c r="M1" s="3"/>
      <c r="N1" s="3"/>
      <c r="O1" s="3"/>
      <c r="P1" s="3"/>
      <c r="Q1" s="3"/>
      <c r="R1" s="3"/>
      <c r="S1" s="3"/>
    </row>
    <row r="2" ht="11.95" customHeight="1" spans="1:19">
      <c r="A2" s="260"/>
      <c r="B2" s="4"/>
      <c r="C2" s="4"/>
      <c r="D2" s="4"/>
      <c r="E2" s="4"/>
      <c r="F2" s="4"/>
      <c r="G2" s="4"/>
      <c r="H2" s="4"/>
      <c r="I2" s="4"/>
      <c r="J2" s="274"/>
      <c r="K2" s="4"/>
      <c r="L2" s="4"/>
      <c r="M2" s="4"/>
      <c r="N2" s="4"/>
      <c r="O2" s="4"/>
      <c r="P2" s="4"/>
      <c r="Q2" s="4"/>
      <c r="R2" s="6" t="s">
        <v>28</v>
      </c>
      <c r="S2" s="4"/>
    </row>
    <row r="3" ht="36" customHeight="1" spans="1:19">
      <c r="A3" s="261" t="s">
        <v>29</v>
      </c>
      <c r="B3" s="139"/>
      <c r="C3" s="139"/>
      <c r="D3" s="139"/>
      <c r="E3" s="139"/>
      <c r="F3" s="139"/>
      <c r="G3" s="139"/>
      <c r="H3" s="139"/>
      <c r="I3" s="139"/>
      <c r="J3" s="140"/>
      <c r="K3" s="139"/>
      <c r="L3" s="139"/>
      <c r="M3" s="139"/>
      <c r="N3" s="139"/>
      <c r="O3" s="139"/>
      <c r="P3" s="139"/>
      <c r="Q3" s="139"/>
      <c r="R3" s="139"/>
      <c r="S3" s="139"/>
    </row>
    <row r="4" ht="20.3" customHeight="1" spans="1:19">
      <c r="A4" s="262" t="str">
        <f>'部门财务收支预算总表01-1'!A4</f>
        <v>单位名称：中共新平彝族傣族自治县委员会统战部</v>
      </c>
      <c r="B4" s="10"/>
      <c r="C4" s="10"/>
      <c r="D4" s="10"/>
      <c r="E4" s="10"/>
      <c r="F4" s="10"/>
      <c r="G4" s="10"/>
      <c r="H4" s="10"/>
      <c r="I4" s="10"/>
      <c r="J4" s="275"/>
      <c r="K4" s="10"/>
      <c r="L4" s="10"/>
      <c r="M4" s="10"/>
      <c r="N4" s="11"/>
      <c r="O4" s="11"/>
      <c r="P4" s="11"/>
      <c r="Q4" s="11"/>
      <c r="R4" s="11" t="s">
        <v>3</v>
      </c>
      <c r="S4" s="11" t="s">
        <v>3</v>
      </c>
    </row>
    <row r="5" ht="18.85" customHeight="1" spans="1:19">
      <c r="A5" s="263" t="s">
        <v>30</v>
      </c>
      <c r="B5" s="264" t="s">
        <v>31</v>
      </c>
      <c r="C5" s="264" t="s">
        <v>32</v>
      </c>
      <c r="D5" s="265" t="s">
        <v>33</v>
      </c>
      <c r="E5" s="266"/>
      <c r="F5" s="266"/>
      <c r="G5" s="266"/>
      <c r="H5" s="266"/>
      <c r="I5" s="266"/>
      <c r="J5" s="276"/>
      <c r="K5" s="266"/>
      <c r="L5" s="266"/>
      <c r="M5" s="266"/>
      <c r="N5" s="277"/>
      <c r="O5" s="277" t="s">
        <v>21</v>
      </c>
      <c r="P5" s="277"/>
      <c r="Q5" s="277"/>
      <c r="R5" s="277"/>
      <c r="S5" s="277"/>
    </row>
    <row r="6" ht="18" customHeight="1" spans="1:19">
      <c r="A6" s="267"/>
      <c r="B6" s="268"/>
      <c r="C6" s="268"/>
      <c r="D6" s="268" t="s">
        <v>34</v>
      </c>
      <c r="E6" s="268" t="s">
        <v>35</v>
      </c>
      <c r="F6" s="268" t="s">
        <v>36</v>
      </c>
      <c r="G6" s="268" t="s">
        <v>37</v>
      </c>
      <c r="H6" s="268" t="s">
        <v>38</v>
      </c>
      <c r="I6" s="278" t="s">
        <v>39</v>
      </c>
      <c r="J6" s="279"/>
      <c r="K6" s="278" t="s">
        <v>40</v>
      </c>
      <c r="L6" s="278" t="s">
        <v>41</v>
      </c>
      <c r="M6" s="278" t="s">
        <v>42</v>
      </c>
      <c r="N6" s="280" t="s">
        <v>43</v>
      </c>
      <c r="O6" s="173" t="s">
        <v>34</v>
      </c>
      <c r="P6" s="173" t="s">
        <v>35</v>
      </c>
      <c r="Q6" s="173" t="s">
        <v>36</v>
      </c>
      <c r="R6" s="173" t="s">
        <v>37</v>
      </c>
      <c r="S6" s="173" t="s">
        <v>44</v>
      </c>
    </row>
    <row r="7" ht="29.3" customHeight="1" spans="1:19">
      <c r="A7" s="269"/>
      <c r="B7" s="270"/>
      <c r="C7" s="270"/>
      <c r="D7" s="270"/>
      <c r="E7" s="270"/>
      <c r="F7" s="270"/>
      <c r="G7" s="270"/>
      <c r="H7" s="270"/>
      <c r="I7" s="281" t="s">
        <v>34</v>
      </c>
      <c r="J7" s="281" t="s">
        <v>45</v>
      </c>
      <c r="K7" s="281" t="s">
        <v>40</v>
      </c>
      <c r="L7" s="281" t="s">
        <v>41</v>
      </c>
      <c r="M7" s="281" t="s">
        <v>42</v>
      </c>
      <c r="N7" s="281" t="s">
        <v>43</v>
      </c>
      <c r="O7" s="281"/>
      <c r="P7" s="281"/>
      <c r="Q7" s="281"/>
      <c r="R7" s="281"/>
      <c r="S7" s="281"/>
    </row>
    <row r="8" ht="16.55" customHeight="1" spans="1:19">
      <c r="A8" s="236">
        <v>1</v>
      </c>
      <c r="B8" s="183">
        <v>2</v>
      </c>
      <c r="C8" s="183">
        <v>3</v>
      </c>
      <c r="D8" s="183">
        <v>4</v>
      </c>
      <c r="E8" s="236">
        <v>5</v>
      </c>
      <c r="F8" s="183">
        <v>6</v>
      </c>
      <c r="G8" s="183">
        <v>7</v>
      </c>
      <c r="H8" s="236">
        <v>8</v>
      </c>
      <c r="I8" s="183">
        <v>9</v>
      </c>
      <c r="J8" s="282">
        <v>10</v>
      </c>
      <c r="K8" s="282">
        <v>11</v>
      </c>
      <c r="L8" s="283">
        <v>12</v>
      </c>
      <c r="M8" s="282">
        <v>13</v>
      </c>
      <c r="N8" s="282">
        <v>14</v>
      </c>
      <c r="O8" s="282">
        <v>15</v>
      </c>
      <c r="P8" s="282">
        <v>16</v>
      </c>
      <c r="Q8" s="282">
        <v>17</v>
      </c>
      <c r="R8" s="282">
        <v>18</v>
      </c>
      <c r="S8" s="282">
        <v>19</v>
      </c>
    </row>
    <row r="9" s="136" customFormat="1" ht="31.45" customHeight="1" spans="1:19">
      <c r="A9" s="271">
        <v>190001</v>
      </c>
      <c r="B9" s="271" t="s">
        <v>46</v>
      </c>
      <c r="C9" s="228">
        <f>D9+I9</f>
        <v>6611594.44</v>
      </c>
      <c r="D9" s="228">
        <f>SUM(E9:H9)</f>
        <v>6597329.52</v>
      </c>
      <c r="E9" s="228">
        <v>6597329.52</v>
      </c>
      <c r="F9" s="246"/>
      <c r="G9" s="246"/>
      <c r="H9" s="246"/>
      <c r="I9" s="246">
        <f>SUM(J9:N9)</f>
        <v>14264.92</v>
      </c>
      <c r="J9" s="246"/>
      <c r="K9" s="246"/>
      <c r="L9" s="246">
        <v>14264.92</v>
      </c>
      <c r="M9" s="246"/>
      <c r="N9" s="246"/>
      <c r="O9" s="246"/>
      <c r="P9" s="246"/>
      <c r="Q9" s="246"/>
      <c r="R9" s="246"/>
      <c r="S9" s="246"/>
    </row>
    <row r="10" ht="16.55" customHeight="1" spans="1:19">
      <c r="A10" s="272" t="s">
        <v>32</v>
      </c>
      <c r="B10" s="273"/>
      <c r="C10" s="249"/>
      <c r="D10" s="249"/>
      <c r="E10" s="246"/>
      <c r="F10" s="246"/>
      <c r="G10" s="246"/>
      <c r="H10" s="246"/>
      <c r="I10" s="246"/>
      <c r="J10" s="246"/>
      <c r="K10" s="246"/>
      <c r="L10" s="246"/>
      <c r="M10" s="246"/>
      <c r="N10" s="246"/>
      <c r="O10" s="246"/>
      <c r="P10" s="246"/>
      <c r="Q10" s="246"/>
      <c r="R10" s="246"/>
      <c r="S10" s="24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workbookViewId="0">
      <pane ySplit="1" topLeftCell="A8" activePane="bottomLeft" state="frozen"/>
      <selection/>
      <selection pane="bottomLeft" activeCell="C22" sqref="C22"/>
    </sheetView>
  </sheetViews>
  <sheetFormatPr defaultColWidth="9.10833333333333" defaultRowHeight="14.25" customHeight="1"/>
  <cols>
    <col min="1" max="1" width="14.2166666666667" customWidth="1"/>
    <col min="2" max="2" width="32.55" customWidth="1"/>
    <col min="3" max="6" width="18.8916666666667" customWidth="1"/>
    <col min="7" max="9" width="8.775" customWidth="1"/>
    <col min="10" max="15" width="10.8916666666667" customWidth="1"/>
  </cols>
  <sheetData>
    <row r="1" customHeight="1" spans="1:15">
      <c r="A1" s="3"/>
      <c r="B1" s="3"/>
      <c r="C1" s="3"/>
      <c r="D1" s="3"/>
      <c r="E1" s="3"/>
      <c r="F1" s="3"/>
      <c r="G1" s="3"/>
      <c r="H1" s="3"/>
      <c r="I1" s="3"/>
      <c r="J1" s="3"/>
      <c r="K1" s="3"/>
      <c r="L1" s="3"/>
      <c r="M1" s="3"/>
      <c r="N1" s="3"/>
      <c r="O1" s="3"/>
    </row>
    <row r="2" ht="15.75" customHeight="1" spans="1:15">
      <c r="A2" s="4"/>
      <c r="B2" s="4"/>
      <c r="C2" s="4"/>
      <c r="D2" s="4"/>
      <c r="E2" s="4"/>
      <c r="F2" s="4"/>
      <c r="G2" s="4"/>
      <c r="H2" s="4"/>
      <c r="I2" s="4"/>
      <c r="J2" s="4"/>
      <c r="K2" s="4"/>
      <c r="L2" s="4"/>
      <c r="M2" s="4"/>
      <c r="N2" s="4"/>
      <c r="O2" s="202" t="s">
        <v>47</v>
      </c>
    </row>
    <row r="3" ht="28.5" customHeight="1" spans="1:15">
      <c r="A3" s="139" t="s">
        <v>48</v>
      </c>
      <c r="B3" s="139"/>
      <c r="C3" s="139"/>
      <c r="D3" s="139"/>
      <c r="E3" s="139"/>
      <c r="F3" s="139"/>
      <c r="G3" s="139"/>
      <c r="H3" s="139"/>
      <c r="I3" s="139"/>
      <c r="J3" s="139"/>
      <c r="K3" s="139"/>
      <c r="L3" s="139"/>
      <c r="M3" s="139"/>
      <c r="N3" s="139"/>
      <c r="O3" s="139"/>
    </row>
    <row r="4" ht="15.05" customHeight="1" spans="1:15">
      <c r="A4" s="252" t="str">
        <f>'部门财务收支预算总表01-1'!A4</f>
        <v>单位名称：中共新平彝族傣族自治县委员会统战部</v>
      </c>
      <c r="B4" s="253"/>
      <c r="C4" s="254"/>
      <c r="D4" s="254"/>
      <c r="E4" s="254"/>
      <c r="F4" s="254"/>
      <c r="G4" s="10"/>
      <c r="H4" s="254"/>
      <c r="I4" s="254"/>
      <c r="J4" s="10"/>
      <c r="K4" s="254"/>
      <c r="L4" s="254"/>
      <c r="M4" s="10"/>
      <c r="N4" s="10"/>
      <c r="O4" s="220" t="s">
        <v>3</v>
      </c>
    </row>
    <row r="5" ht="18.85" customHeight="1" spans="1:15">
      <c r="A5" s="13" t="s">
        <v>49</v>
      </c>
      <c r="B5" s="13" t="s">
        <v>50</v>
      </c>
      <c r="C5" s="19" t="s">
        <v>32</v>
      </c>
      <c r="D5" s="178" t="s">
        <v>35</v>
      </c>
      <c r="E5" s="178"/>
      <c r="F5" s="178"/>
      <c r="G5" s="173" t="s">
        <v>36</v>
      </c>
      <c r="H5" s="13" t="s">
        <v>37</v>
      </c>
      <c r="I5" s="13" t="s">
        <v>51</v>
      </c>
      <c r="J5" s="14" t="s">
        <v>52</v>
      </c>
      <c r="K5" s="257" t="s">
        <v>53</v>
      </c>
      <c r="L5" s="257" t="s">
        <v>54</v>
      </c>
      <c r="M5" s="257" t="s">
        <v>55</v>
      </c>
      <c r="N5" s="257" t="s">
        <v>56</v>
      </c>
      <c r="O5" s="258" t="s">
        <v>57</v>
      </c>
    </row>
    <row r="6" ht="29.95" customHeight="1" spans="1:15">
      <c r="A6" s="22"/>
      <c r="B6" s="22"/>
      <c r="C6" s="22"/>
      <c r="D6" s="178" t="s">
        <v>34</v>
      </c>
      <c r="E6" s="178" t="s">
        <v>58</v>
      </c>
      <c r="F6" s="178" t="s">
        <v>59</v>
      </c>
      <c r="G6" s="22"/>
      <c r="H6" s="22"/>
      <c r="I6" s="22"/>
      <c r="J6" s="178" t="s">
        <v>34</v>
      </c>
      <c r="K6" s="259" t="s">
        <v>53</v>
      </c>
      <c r="L6" s="259" t="s">
        <v>54</v>
      </c>
      <c r="M6" s="259" t="s">
        <v>55</v>
      </c>
      <c r="N6" s="259" t="s">
        <v>56</v>
      </c>
      <c r="O6" s="259" t="s">
        <v>57</v>
      </c>
    </row>
    <row r="7" ht="16.55" customHeight="1" spans="1:15">
      <c r="A7" s="178">
        <v>1</v>
      </c>
      <c r="B7" s="178">
        <v>2</v>
      </c>
      <c r="C7" s="178">
        <v>3</v>
      </c>
      <c r="D7" s="178">
        <v>4</v>
      </c>
      <c r="E7" s="178">
        <v>5</v>
      </c>
      <c r="F7" s="178">
        <v>6</v>
      </c>
      <c r="G7" s="178">
        <v>7</v>
      </c>
      <c r="H7" s="142">
        <v>8</v>
      </c>
      <c r="I7" s="142">
        <v>9</v>
      </c>
      <c r="J7" s="142">
        <v>10</v>
      </c>
      <c r="K7" s="142">
        <v>11</v>
      </c>
      <c r="L7" s="142">
        <v>12</v>
      </c>
      <c r="M7" s="142">
        <v>13</v>
      </c>
      <c r="N7" s="142">
        <v>14</v>
      </c>
      <c r="O7" s="178">
        <v>15</v>
      </c>
    </row>
    <row r="8" ht="16.55" customHeight="1" spans="1:15">
      <c r="A8" s="191" t="s">
        <v>60</v>
      </c>
      <c r="B8" s="191" t="s">
        <v>61</v>
      </c>
      <c r="C8" s="229">
        <f>D8+J8</f>
        <v>5351882.44</v>
      </c>
      <c r="D8" s="229">
        <f>SUM(E8:F8)</f>
        <v>5337617.52</v>
      </c>
      <c r="E8" s="229">
        <f>E9+E11+E17</f>
        <v>2656820</v>
      </c>
      <c r="F8" s="229">
        <f>F9+F11+F17</f>
        <v>2680797.52</v>
      </c>
      <c r="G8" s="178"/>
      <c r="H8" s="142"/>
      <c r="I8" s="142"/>
      <c r="J8" s="228">
        <f>SUM(K8:O8)</f>
        <v>14264.92</v>
      </c>
      <c r="K8" s="142"/>
      <c r="L8" s="142"/>
      <c r="M8" s="228">
        <f>M9+M11</f>
        <v>14264.92</v>
      </c>
      <c r="N8" s="142"/>
      <c r="O8" s="178"/>
    </row>
    <row r="9" ht="16.55" customHeight="1" spans="1:15">
      <c r="A9" s="231" t="s">
        <v>62</v>
      </c>
      <c r="B9" s="231" t="s">
        <v>63</v>
      </c>
      <c r="C9" s="229">
        <f t="shared" ref="C9:C32" si="0">D9+J9</f>
        <v>2054003.52</v>
      </c>
      <c r="D9" s="229">
        <f t="shared" ref="D9:D32" si="1">SUM(E9:F9)</f>
        <v>2054003.52</v>
      </c>
      <c r="E9" s="229">
        <f>E10</f>
        <v>0</v>
      </c>
      <c r="F9" s="228">
        <f>F10</f>
        <v>2054003.52</v>
      </c>
      <c r="G9" s="178"/>
      <c r="H9" s="142"/>
      <c r="I9" s="142"/>
      <c r="J9" s="228">
        <f t="shared" ref="J9:J32" si="2">SUM(K9:O9)</f>
        <v>0</v>
      </c>
      <c r="K9" s="142"/>
      <c r="L9" s="142"/>
      <c r="M9" s="142"/>
      <c r="N9" s="142"/>
      <c r="O9" s="178"/>
    </row>
    <row r="10" ht="16.55" customHeight="1" spans="1:15">
      <c r="A10" s="232">
        <v>2012304</v>
      </c>
      <c r="B10" s="232" t="s">
        <v>64</v>
      </c>
      <c r="C10" s="229">
        <f t="shared" si="0"/>
        <v>2054003.52</v>
      </c>
      <c r="D10" s="229">
        <f t="shared" si="1"/>
        <v>2054003.52</v>
      </c>
      <c r="E10" s="229"/>
      <c r="F10" s="228">
        <f>380000+1674003.52</f>
        <v>2054003.52</v>
      </c>
      <c r="G10" s="178"/>
      <c r="H10" s="142"/>
      <c r="I10" s="142"/>
      <c r="J10" s="228">
        <f t="shared" si="2"/>
        <v>0</v>
      </c>
      <c r="K10" s="142"/>
      <c r="L10" s="142"/>
      <c r="M10" s="142"/>
      <c r="N10" s="142"/>
      <c r="O10" s="178"/>
    </row>
    <row r="11" ht="16.55" customHeight="1" spans="1:15">
      <c r="A11" s="231">
        <v>20134</v>
      </c>
      <c r="B11" s="231" t="s">
        <v>65</v>
      </c>
      <c r="C11" s="229">
        <f t="shared" si="0"/>
        <v>3287758.92</v>
      </c>
      <c r="D11" s="229">
        <f t="shared" si="1"/>
        <v>3273494</v>
      </c>
      <c r="E11" s="228">
        <f>SUM(E12:E16)</f>
        <v>2656820</v>
      </c>
      <c r="F11" s="228">
        <f>SUM(F12:F16)</f>
        <v>616674</v>
      </c>
      <c r="G11" s="178"/>
      <c r="H11" s="142"/>
      <c r="I11" s="142"/>
      <c r="J11" s="228">
        <f t="shared" si="2"/>
        <v>14264.92</v>
      </c>
      <c r="K11" s="142"/>
      <c r="L11" s="142"/>
      <c r="M11" s="228">
        <f>SUM(M12:M16)</f>
        <v>14264.92</v>
      </c>
      <c r="N11" s="142"/>
      <c r="O11" s="178"/>
    </row>
    <row r="12" ht="16.55" customHeight="1" spans="1:15">
      <c r="A12" s="232">
        <v>2013401</v>
      </c>
      <c r="B12" s="232" t="s">
        <v>66</v>
      </c>
      <c r="C12" s="229">
        <f t="shared" si="0"/>
        <v>2723520</v>
      </c>
      <c r="D12" s="229">
        <f t="shared" si="1"/>
        <v>2723520</v>
      </c>
      <c r="E12" s="228">
        <f>2640740+16080</f>
        <v>2656820</v>
      </c>
      <c r="F12" s="229">
        <v>66700</v>
      </c>
      <c r="G12" s="178"/>
      <c r="H12" s="142"/>
      <c r="I12" s="142"/>
      <c r="J12" s="228">
        <f t="shared" si="2"/>
        <v>0</v>
      </c>
      <c r="K12" s="142"/>
      <c r="L12" s="142"/>
      <c r="M12" s="142"/>
      <c r="N12" s="142"/>
      <c r="O12" s="178"/>
    </row>
    <row r="13" ht="16.55" customHeight="1" spans="1:15">
      <c r="A13" s="232">
        <v>2013402</v>
      </c>
      <c r="B13" s="232" t="s">
        <v>67</v>
      </c>
      <c r="C13" s="229">
        <f t="shared" si="0"/>
        <v>20000</v>
      </c>
      <c r="D13" s="229">
        <f t="shared" si="1"/>
        <v>20000</v>
      </c>
      <c r="E13" s="229"/>
      <c r="F13" s="229">
        <v>20000</v>
      </c>
      <c r="G13" s="178"/>
      <c r="H13" s="142"/>
      <c r="I13" s="142"/>
      <c r="J13" s="228">
        <f t="shared" si="2"/>
        <v>0</v>
      </c>
      <c r="K13" s="142"/>
      <c r="L13" s="142"/>
      <c r="M13" s="142"/>
      <c r="N13" s="142"/>
      <c r="O13" s="178"/>
    </row>
    <row r="14" ht="16.55" customHeight="1" spans="1:15">
      <c r="A14" s="232">
        <v>2013404</v>
      </c>
      <c r="B14" s="232" t="s">
        <v>68</v>
      </c>
      <c r="C14" s="229">
        <f t="shared" si="0"/>
        <v>279974</v>
      </c>
      <c r="D14" s="229">
        <f t="shared" si="1"/>
        <v>279974</v>
      </c>
      <c r="E14" s="229"/>
      <c r="F14" s="228">
        <f>211600+68374</f>
        <v>279974</v>
      </c>
      <c r="G14" s="178"/>
      <c r="H14" s="142"/>
      <c r="I14" s="142"/>
      <c r="J14" s="228">
        <f t="shared" si="2"/>
        <v>0</v>
      </c>
      <c r="K14" s="142"/>
      <c r="L14" s="142"/>
      <c r="M14" s="142"/>
      <c r="N14" s="142"/>
      <c r="O14" s="178"/>
    </row>
    <row r="15" ht="16.55" customHeight="1" spans="1:15">
      <c r="A15" s="232">
        <v>2013450</v>
      </c>
      <c r="B15" s="232" t="s">
        <v>69</v>
      </c>
      <c r="C15" s="229">
        <f t="shared" si="0"/>
        <v>250000</v>
      </c>
      <c r="D15" s="229">
        <f t="shared" si="1"/>
        <v>250000</v>
      </c>
      <c r="E15" s="229"/>
      <c r="F15" s="229">
        <v>250000</v>
      </c>
      <c r="G15" s="178"/>
      <c r="H15" s="142"/>
      <c r="I15" s="142"/>
      <c r="J15" s="228">
        <f t="shared" si="2"/>
        <v>0</v>
      </c>
      <c r="K15" s="142"/>
      <c r="L15" s="142"/>
      <c r="M15" s="142"/>
      <c r="N15" s="142"/>
      <c r="O15" s="178"/>
    </row>
    <row r="16" ht="16.55" customHeight="1" spans="1:15">
      <c r="A16" s="232">
        <v>2013499</v>
      </c>
      <c r="B16" s="232" t="s">
        <v>70</v>
      </c>
      <c r="C16" s="229">
        <f t="shared" si="0"/>
        <v>14264.92</v>
      </c>
      <c r="D16" s="229">
        <f t="shared" si="1"/>
        <v>0</v>
      </c>
      <c r="E16" s="229"/>
      <c r="F16" s="229"/>
      <c r="G16" s="178"/>
      <c r="H16" s="142"/>
      <c r="I16" s="142"/>
      <c r="J16" s="228">
        <f t="shared" si="2"/>
        <v>14264.92</v>
      </c>
      <c r="K16" s="142"/>
      <c r="L16" s="142"/>
      <c r="M16" s="228">
        <v>14264.92</v>
      </c>
      <c r="N16" s="142"/>
      <c r="O16" s="178"/>
    </row>
    <row r="17" ht="16.55" customHeight="1" spans="1:15">
      <c r="A17" s="231" t="s">
        <v>71</v>
      </c>
      <c r="B17" s="231" t="s">
        <v>72</v>
      </c>
      <c r="C17" s="229">
        <f t="shared" si="0"/>
        <v>10120</v>
      </c>
      <c r="D17" s="229">
        <f t="shared" si="1"/>
        <v>10120</v>
      </c>
      <c r="E17" s="229"/>
      <c r="F17" s="229">
        <v>10120</v>
      </c>
      <c r="G17" s="178"/>
      <c r="H17" s="142"/>
      <c r="I17" s="142"/>
      <c r="J17" s="228">
        <f t="shared" si="2"/>
        <v>0</v>
      </c>
      <c r="K17" s="142"/>
      <c r="L17" s="142"/>
      <c r="M17" s="142"/>
      <c r="N17" s="142"/>
      <c r="O17" s="178"/>
    </row>
    <row r="18" ht="16.55" customHeight="1" spans="1:15">
      <c r="A18" s="232">
        <v>2013699</v>
      </c>
      <c r="B18" s="232" t="s">
        <v>72</v>
      </c>
      <c r="C18" s="229">
        <f t="shared" si="0"/>
        <v>10120</v>
      </c>
      <c r="D18" s="229">
        <f t="shared" si="1"/>
        <v>10120</v>
      </c>
      <c r="E18" s="229"/>
      <c r="F18" s="229">
        <v>10120</v>
      </c>
      <c r="G18" s="178"/>
      <c r="H18" s="142"/>
      <c r="I18" s="142"/>
      <c r="J18" s="228">
        <f t="shared" si="2"/>
        <v>0</v>
      </c>
      <c r="K18" s="142"/>
      <c r="L18" s="142"/>
      <c r="M18" s="142"/>
      <c r="N18" s="142"/>
      <c r="O18" s="178"/>
    </row>
    <row r="19" ht="16.55" customHeight="1" spans="1:15">
      <c r="A19" s="191" t="s">
        <v>73</v>
      </c>
      <c r="B19" s="191" t="s">
        <v>74</v>
      </c>
      <c r="C19" s="229">
        <f t="shared" si="0"/>
        <v>451500</v>
      </c>
      <c r="D19" s="229">
        <f t="shared" si="1"/>
        <v>451500</v>
      </c>
      <c r="E19" s="229">
        <v>451500</v>
      </c>
      <c r="F19" s="229"/>
      <c r="G19" s="178"/>
      <c r="H19" s="142"/>
      <c r="I19" s="142"/>
      <c r="J19" s="228">
        <f t="shared" si="2"/>
        <v>0</v>
      </c>
      <c r="K19" s="142"/>
      <c r="L19" s="142"/>
      <c r="M19" s="142"/>
      <c r="N19" s="142"/>
      <c r="O19" s="178"/>
    </row>
    <row r="20" ht="16.55" customHeight="1" spans="1:15">
      <c r="A20" s="231" t="s">
        <v>75</v>
      </c>
      <c r="B20" s="231" t="s">
        <v>76</v>
      </c>
      <c r="C20" s="229">
        <f t="shared" si="0"/>
        <v>451500</v>
      </c>
      <c r="D20" s="229">
        <f t="shared" si="1"/>
        <v>451500</v>
      </c>
      <c r="E20" s="229">
        <v>451500</v>
      </c>
      <c r="F20" s="229"/>
      <c r="G20" s="178"/>
      <c r="H20" s="142"/>
      <c r="I20" s="142"/>
      <c r="J20" s="228">
        <f t="shared" si="2"/>
        <v>0</v>
      </c>
      <c r="K20" s="142"/>
      <c r="L20" s="142"/>
      <c r="M20" s="142"/>
      <c r="N20" s="142"/>
      <c r="O20" s="178"/>
    </row>
    <row r="21" ht="16.55" customHeight="1" spans="1:15">
      <c r="A21" s="232">
        <v>2080501</v>
      </c>
      <c r="B21" s="232" t="s">
        <v>77</v>
      </c>
      <c r="C21" s="229">
        <f t="shared" si="0"/>
        <v>3300</v>
      </c>
      <c r="D21" s="229">
        <f t="shared" si="1"/>
        <v>3300</v>
      </c>
      <c r="E21" s="229">
        <v>3300</v>
      </c>
      <c r="F21" s="229"/>
      <c r="G21" s="178"/>
      <c r="H21" s="142"/>
      <c r="I21" s="142"/>
      <c r="J21" s="228">
        <f t="shared" si="2"/>
        <v>0</v>
      </c>
      <c r="K21" s="142"/>
      <c r="L21" s="142"/>
      <c r="M21" s="142"/>
      <c r="N21" s="142"/>
      <c r="O21" s="178"/>
    </row>
    <row r="22" ht="16.55" customHeight="1" spans="1:15">
      <c r="A22" s="232">
        <v>2080505</v>
      </c>
      <c r="B22" s="232" t="s">
        <v>78</v>
      </c>
      <c r="C22" s="229">
        <f t="shared" si="0"/>
        <v>448200</v>
      </c>
      <c r="D22" s="229">
        <f t="shared" si="1"/>
        <v>448200</v>
      </c>
      <c r="E22" s="229">
        <v>448200</v>
      </c>
      <c r="F22" s="229"/>
      <c r="G22" s="178"/>
      <c r="H22" s="142"/>
      <c r="I22" s="142"/>
      <c r="J22" s="228">
        <f t="shared" si="2"/>
        <v>0</v>
      </c>
      <c r="K22" s="142"/>
      <c r="L22" s="142"/>
      <c r="M22" s="142"/>
      <c r="N22" s="142"/>
      <c r="O22" s="178"/>
    </row>
    <row r="23" ht="16.55" customHeight="1" spans="1:15">
      <c r="A23" s="191" t="s">
        <v>79</v>
      </c>
      <c r="B23" s="191" t="s">
        <v>80</v>
      </c>
      <c r="C23" s="229">
        <f t="shared" si="0"/>
        <v>328962</v>
      </c>
      <c r="D23" s="229">
        <f t="shared" si="1"/>
        <v>328962</v>
      </c>
      <c r="E23" s="229">
        <v>328962</v>
      </c>
      <c r="F23" s="229"/>
      <c r="G23" s="178"/>
      <c r="H23" s="142"/>
      <c r="I23" s="142"/>
      <c r="J23" s="228">
        <f t="shared" si="2"/>
        <v>0</v>
      </c>
      <c r="K23" s="142"/>
      <c r="L23" s="142"/>
      <c r="M23" s="142"/>
      <c r="N23" s="142"/>
      <c r="O23" s="178"/>
    </row>
    <row r="24" ht="16.55" customHeight="1" spans="1:15">
      <c r="A24" s="231" t="s">
        <v>81</v>
      </c>
      <c r="B24" s="231" t="s">
        <v>82</v>
      </c>
      <c r="C24" s="229">
        <f t="shared" si="0"/>
        <v>328962</v>
      </c>
      <c r="D24" s="229">
        <f t="shared" si="1"/>
        <v>328962</v>
      </c>
      <c r="E24" s="229">
        <v>328962</v>
      </c>
      <c r="F24" s="229"/>
      <c r="G24" s="178"/>
      <c r="H24" s="142"/>
      <c r="I24" s="142"/>
      <c r="J24" s="228">
        <f t="shared" si="2"/>
        <v>0</v>
      </c>
      <c r="K24" s="142"/>
      <c r="L24" s="142"/>
      <c r="M24" s="142"/>
      <c r="N24" s="142"/>
      <c r="O24" s="178"/>
    </row>
    <row r="25" ht="16.55" customHeight="1" spans="1:15">
      <c r="A25" s="232">
        <v>2101101</v>
      </c>
      <c r="B25" s="232" t="s">
        <v>83</v>
      </c>
      <c r="C25" s="229">
        <f t="shared" si="0"/>
        <v>195178</v>
      </c>
      <c r="D25" s="229">
        <f t="shared" si="1"/>
        <v>195178</v>
      </c>
      <c r="E25" s="229">
        <v>195178</v>
      </c>
      <c r="F25" s="229"/>
      <c r="G25" s="178"/>
      <c r="H25" s="142"/>
      <c r="I25" s="142"/>
      <c r="J25" s="228">
        <f t="shared" si="2"/>
        <v>0</v>
      </c>
      <c r="K25" s="142"/>
      <c r="L25" s="142"/>
      <c r="M25" s="142"/>
      <c r="N25" s="142"/>
      <c r="O25" s="178"/>
    </row>
    <row r="26" ht="16.55" customHeight="1" spans="1:15">
      <c r="A26" s="232">
        <v>2101102</v>
      </c>
      <c r="B26" s="232" t="s">
        <v>84</v>
      </c>
      <c r="C26" s="229">
        <f t="shared" si="0"/>
        <v>1412</v>
      </c>
      <c r="D26" s="229">
        <f t="shared" si="1"/>
        <v>1412</v>
      </c>
      <c r="E26" s="229">
        <v>1412</v>
      </c>
      <c r="F26" s="229"/>
      <c r="G26" s="178"/>
      <c r="H26" s="142"/>
      <c r="I26" s="142"/>
      <c r="J26" s="228">
        <f t="shared" si="2"/>
        <v>0</v>
      </c>
      <c r="K26" s="142"/>
      <c r="L26" s="142"/>
      <c r="M26" s="142"/>
      <c r="N26" s="142"/>
      <c r="O26" s="178"/>
    </row>
    <row r="27" ht="16.55" customHeight="1" spans="1:15">
      <c r="A27" s="232">
        <v>2101103</v>
      </c>
      <c r="B27" s="232" t="s">
        <v>85</v>
      </c>
      <c r="C27" s="229">
        <f t="shared" si="0"/>
        <v>127884</v>
      </c>
      <c r="D27" s="229">
        <f t="shared" si="1"/>
        <v>127884</v>
      </c>
      <c r="E27" s="229">
        <v>127884</v>
      </c>
      <c r="F27" s="229"/>
      <c r="G27" s="178"/>
      <c r="H27" s="142"/>
      <c r="I27" s="142"/>
      <c r="J27" s="228">
        <f t="shared" si="2"/>
        <v>0</v>
      </c>
      <c r="K27" s="142"/>
      <c r="L27" s="142"/>
      <c r="M27" s="142"/>
      <c r="N27" s="142"/>
      <c r="O27" s="178"/>
    </row>
    <row r="28" ht="16.55" customHeight="1" spans="1:15">
      <c r="A28" s="232">
        <v>2101199</v>
      </c>
      <c r="B28" s="232" t="s">
        <v>86</v>
      </c>
      <c r="C28" s="229">
        <f t="shared" si="0"/>
        <v>4488</v>
      </c>
      <c r="D28" s="229">
        <f t="shared" si="1"/>
        <v>4488</v>
      </c>
      <c r="E28" s="229">
        <v>4488</v>
      </c>
      <c r="F28" s="229"/>
      <c r="G28" s="178"/>
      <c r="H28" s="142"/>
      <c r="I28" s="142"/>
      <c r="J28" s="228">
        <f t="shared" si="2"/>
        <v>0</v>
      </c>
      <c r="K28" s="142"/>
      <c r="L28" s="142"/>
      <c r="M28" s="142"/>
      <c r="N28" s="142"/>
      <c r="O28" s="178"/>
    </row>
    <row r="29" ht="16.55" customHeight="1" spans="1:15">
      <c r="A29" s="191" t="s">
        <v>87</v>
      </c>
      <c r="B29" s="191" t="s">
        <v>88</v>
      </c>
      <c r="C29" s="229">
        <f t="shared" si="0"/>
        <v>479250</v>
      </c>
      <c r="D29" s="229">
        <f t="shared" si="1"/>
        <v>479250</v>
      </c>
      <c r="E29" s="229">
        <v>479250</v>
      </c>
      <c r="F29" s="229"/>
      <c r="G29" s="178"/>
      <c r="H29" s="142"/>
      <c r="I29" s="142"/>
      <c r="J29" s="228">
        <f t="shared" si="2"/>
        <v>0</v>
      </c>
      <c r="K29" s="142"/>
      <c r="L29" s="142"/>
      <c r="M29" s="142"/>
      <c r="N29" s="142"/>
      <c r="O29" s="178"/>
    </row>
    <row r="30" ht="16.55" customHeight="1" spans="1:15">
      <c r="A30" s="231" t="s">
        <v>89</v>
      </c>
      <c r="B30" s="231" t="s">
        <v>90</v>
      </c>
      <c r="C30" s="229">
        <f t="shared" si="0"/>
        <v>479250</v>
      </c>
      <c r="D30" s="229">
        <f t="shared" si="1"/>
        <v>479250</v>
      </c>
      <c r="E30" s="229">
        <v>479250</v>
      </c>
      <c r="F30" s="229"/>
      <c r="G30" s="178"/>
      <c r="H30" s="142"/>
      <c r="I30" s="142"/>
      <c r="J30" s="228">
        <f t="shared" si="2"/>
        <v>0</v>
      </c>
      <c r="K30" s="142"/>
      <c r="L30" s="142"/>
      <c r="M30" s="142"/>
      <c r="N30" s="142"/>
      <c r="O30" s="178"/>
    </row>
    <row r="31" ht="16.55" customHeight="1" spans="1:15">
      <c r="A31" s="232">
        <v>2210201</v>
      </c>
      <c r="B31" s="232" t="s">
        <v>91</v>
      </c>
      <c r="C31" s="229">
        <f t="shared" si="0"/>
        <v>479250</v>
      </c>
      <c r="D31" s="229">
        <f t="shared" si="1"/>
        <v>479250</v>
      </c>
      <c r="E31" s="229">
        <v>479250</v>
      </c>
      <c r="F31" s="229"/>
      <c r="G31" s="178"/>
      <c r="H31" s="142"/>
      <c r="I31" s="142"/>
      <c r="J31" s="228">
        <f t="shared" si="2"/>
        <v>0</v>
      </c>
      <c r="K31" s="142"/>
      <c r="L31" s="142"/>
      <c r="M31" s="142"/>
      <c r="N31" s="142"/>
      <c r="O31" s="178"/>
    </row>
    <row r="32" ht="17.2" customHeight="1" spans="1:15">
      <c r="A32" s="255" t="s">
        <v>92</v>
      </c>
      <c r="B32" s="256" t="s">
        <v>92</v>
      </c>
      <c r="C32" s="229">
        <f>C8+C19+C23+C29</f>
        <v>6611594.44</v>
      </c>
      <c r="D32" s="229">
        <f t="shared" si="1"/>
        <v>6597329.52</v>
      </c>
      <c r="E32" s="229">
        <f t="shared" ref="D32:M32" si="3">E8+E19+E23+E29</f>
        <v>3916532</v>
      </c>
      <c r="F32" s="229">
        <f t="shared" si="3"/>
        <v>2680797.52</v>
      </c>
      <c r="G32" s="229">
        <f t="shared" si="3"/>
        <v>0</v>
      </c>
      <c r="H32" s="229">
        <f t="shared" si="3"/>
        <v>0</v>
      </c>
      <c r="I32" s="229">
        <f t="shared" si="3"/>
        <v>0</v>
      </c>
      <c r="J32" s="229">
        <f t="shared" si="3"/>
        <v>14264.92</v>
      </c>
      <c r="K32" s="229">
        <f t="shared" si="3"/>
        <v>0</v>
      </c>
      <c r="L32" s="229">
        <f t="shared" si="3"/>
        <v>0</v>
      </c>
      <c r="M32" s="229">
        <f t="shared" si="3"/>
        <v>14264.92</v>
      </c>
      <c r="N32" s="249"/>
      <c r="O32" s="249"/>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13" sqref="B13"/>
    </sheetView>
  </sheetViews>
  <sheetFormatPr defaultColWidth="9.10833333333333" defaultRowHeight="14.25" customHeight="1" outlineLevelCol="3"/>
  <cols>
    <col min="1" max="1" width="49.2166666666667" style="4" customWidth="1"/>
    <col min="2" max="2" width="43.3333333333333" style="4" customWidth="1"/>
    <col min="3" max="3" width="48.55" style="4" customWidth="1"/>
    <col min="4" max="4" width="41.2166666666667" style="4" customWidth="1"/>
    <col min="5" max="16384" width="9.10833333333333" style="4"/>
  </cols>
  <sheetData>
    <row r="1" customHeight="1" spans="1:4">
      <c r="A1" s="166"/>
      <c r="B1" s="166"/>
      <c r="C1" s="166"/>
      <c r="D1" s="166"/>
    </row>
    <row r="2" customHeight="1" spans="4:4">
      <c r="D2" s="238" t="s">
        <v>93</v>
      </c>
    </row>
    <row r="3" ht="31.6" customHeight="1" spans="1:4">
      <c r="A3" s="138" t="s">
        <v>94</v>
      </c>
      <c r="B3" s="239"/>
      <c r="C3" s="239"/>
      <c r="D3" s="239"/>
    </row>
    <row r="4" ht="17.2" customHeight="1" spans="1:4">
      <c r="A4" s="8" t="str">
        <f>'部门财务收支预算总表01-1'!A4</f>
        <v>单位名称：中共新平彝族傣族自治县委员会统战部</v>
      </c>
      <c r="B4" s="240"/>
      <c r="C4" s="240"/>
      <c r="D4" s="241" t="s">
        <v>3</v>
      </c>
    </row>
    <row r="5" ht="24.75" customHeight="1" spans="1:4">
      <c r="A5" s="14" t="s">
        <v>4</v>
      </c>
      <c r="B5" s="16"/>
      <c r="C5" s="14" t="s">
        <v>5</v>
      </c>
      <c r="D5" s="16"/>
    </row>
    <row r="6" ht="15.75" customHeight="1" spans="1:4">
      <c r="A6" s="19" t="s">
        <v>6</v>
      </c>
      <c r="B6" s="143" t="s">
        <v>7</v>
      </c>
      <c r="C6" s="19" t="s">
        <v>95</v>
      </c>
      <c r="D6" s="143" t="s">
        <v>7</v>
      </c>
    </row>
    <row r="7" ht="14.1" customHeight="1" spans="1:4">
      <c r="A7" s="22"/>
      <c r="B7" s="21"/>
      <c r="C7" s="22"/>
      <c r="D7" s="21"/>
    </row>
    <row r="8" ht="29.15" customHeight="1" spans="1:4">
      <c r="A8" s="242" t="s">
        <v>96</v>
      </c>
      <c r="B8" s="243">
        <f>SUM(B9:B11)</f>
        <v>6597329.52</v>
      </c>
      <c r="C8" s="244" t="str">
        <f>"一"&amp;"、"&amp;"一般公共服务支出"</f>
        <v>一、一般公共服务支出</v>
      </c>
      <c r="D8" s="228">
        <f>5351882.44-14264.92</f>
        <v>5337617.52</v>
      </c>
    </row>
    <row r="9" ht="29.15" customHeight="1" spans="1:4">
      <c r="A9" s="245" t="s">
        <v>97</v>
      </c>
      <c r="B9" s="246">
        <v>6597329.52</v>
      </c>
      <c r="C9" s="244" t="str">
        <f>"二"&amp;"、"&amp;"社会保障和就业支出"</f>
        <v>二、社会保障和就业支出</v>
      </c>
      <c r="D9" s="229">
        <v>451500</v>
      </c>
    </row>
    <row r="10" ht="29.15" customHeight="1" spans="1:4">
      <c r="A10" s="245" t="s">
        <v>98</v>
      </c>
      <c r="B10" s="246"/>
      <c r="C10" s="244" t="str">
        <f>"三"&amp;"、"&amp;"卫生健康支出"</f>
        <v>三、卫生健康支出</v>
      </c>
      <c r="D10" s="229">
        <v>328962</v>
      </c>
    </row>
    <row r="11" ht="29.15" customHeight="1" spans="1:4">
      <c r="A11" s="245" t="s">
        <v>99</v>
      </c>
      <c r="B11" s="246"/>
      <c r="C11" s="244" t="str">
        <f>"四"&amp;"、"&amp;"住房保障支出"</f>
        <v>四、住房保障支出</v>
      </c>
      <c r="D11" s="229">
        <v>479250</v>
      </c>
    </row>
    <row r="12" ht="29.15" customHeight="1" spans="1:4">
      <c r="A12" s="245" t="s">
        <v>100</v>
      </c>
      <c r="B12" s="247"/>
      <c r="C12" s="248"/>
      <c r="D12" s="247"/>
    </row>
    <row r="13" ht="29.15" customHeight="1" spans="1:4">
      <c r="A13" s="245" t="s">
        <v>97</v>
      </c>
      <c r="B13" s="249"/>
      <c r="C13" s="248"/>
      <c r="D13" s="247"/>
    </row>
    <row r="14" ht="29.15" customHeight="1" spans="1:4">
      <c r="A14" s="250" t="s">
        <v>98</v>
      </c>
      <c r="B14" s="249"/>
      <c r="C14" s="248"/>
      <c r="D14" s="247"/>
    </row>
    <row r="15" ht="29.15" customHeight="1" spans="1:4">
      <c r="A15" s="250" t="s">
        <v>99</v>
      </c>
      <c r="B15" s="247"/>
      <c r="C15" s="248"/>
      <c r="D15" s="247"/>
    </row>
    <row r="16" ht="29.15" customHeight="1" spans="1:4">
      <c r="A16" s="251"/>
      <c r="B16" s="247"/>
      <c r="C16" s="250" t="s">
        <v>101</v>
      </c>
      <c r="D16" s="247"/>
    </row>
    <row r="17" ht="29.15" customHeight="1" spans="1:4">
      <c r="A17" s="251" t="s">
        <v>102</v>
      </c>
      <c r="B17" s="247">
        <f>B8</f>
        <v>6597329.52</v>
      </c>
      <c r="C17" s="248" t="s">
        <v>27</v>
      </c>
      <c r="D17" s="247">
        <f>SUM(D8:D16)</f>
        <v>6597329.52</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C18" sqref="C18"/>
    </sheetView>
  </sheetViews>
  <sheetFormatPr defaultColWidth="9.10833333333333" defaultRowHeight="14.25" customHeight="1" outlineLevelCol="6"/>
  <cols>
    <col min="1" max="1" width="20.1083333333333" customWidth="1"/>
    <col min="2" max="2" width="37.3333333333333" customWidth="1"/>
    <col min="3" max="3" width="20.225" customWidth="1"/>
    <col min="4" max="5" width="25" customWidth="1"/>
    <col min="6" max="6" width="25" style="31" customWidth="1"/>
    <col min="7" max="7" width="24.2166666666667" customWidth="1"/>
  </cols>
  <sheetData>
    <row r="1" customHeight="1" spans="1:7">
      <c r="A1" s="3"/>
      <c r="B1" s="3"/>
      <c r="C1" s="3"/>
      <c r="D1" s="3"/>
      <c r="E1" s="3"/>
      <c r="F1" s="3"/>
      <c r="G1" s="3"/>
    </row>
    <row r="2" ht="11.95" customHeight="1" spans="1:7">
      <c r="A2" s="4"/>
      <c r="B2" s="4"/>
      <c r="C2" s="4"/>
      <c r="D2" s="218"/>
      <c r="E2" s="4"/>
      <c r="F2" s="182"/>
      <c r="G2" s="202" t="s">
        <v>103</v>
      </c>
    </row>
    <row r="3" ht="38.95" customHeight="1" spans="1:7">
      <c r="A3" s="7" t="s">
        <v>104</v>
      </c>
      <c r="B3" s="7"/>
      <c r="C3" s="7"/>
      <c r="D3" s="7"/>
      <c r="E3" s="7"/>
      <c r="F3" s="7"/>
      <c r="G3" s="7"/>
    </row>
    <row r="4" ht="18" customHeight="1" spans="1:7">
      <c r="A4" s="8" t="str">
        <f>'部门财务收支预算总表01-1'!A4</f>
        <v>单位名称：中共新平彝族傣族自治县委员会统战部</v>
      </c>
      <c r="B4" s="4"/>
      <c r="C4" s="4"/>
      <c r="D4" s="4"/>
      <c r="E4" s="4"/>
      <c r="F4" s="219"/>
      <c r="G4" s="220" t="s">
        <v>3</v>
      </c>
    </row>
    <row r="5" ht="20.3" customHeight="1" spans="1:7">
      <c r="A5" s="221" t="s">
        <v>105</v>
      </c>
      <c r="B5" s="222"/>
      <c r="C5" s="223" t="s">
        <v>32</v>
      </c>
      <c r="D5" s="15" t="s">
        <v>58</v>
      </c>
      <c r="E5" s="15"/>
      <c r="F5" s="16"/>
      <c r="G5" s="223" t="s">
        <v>59</v>
      </c>
    </row>
    <row r="6" ht="20.3" customHeight="1" spans="1:7">
      <c r="A6" s="224" t="s">
        <v>49</v>
      </c>
      <c r="B6" s="225" t="s">
        <v>50</v>
      </c>
      <c r="C6" s="226"/>
      <c r="D6" s="226" t="s">
        <v>34</v>
      </c>
      <c r="E6" s="226" t="s">
        <v>106</v>
      </c>
      <c r="F6" s="226" t="s">
        <v>107</v>
      </c>
      <c r="G6" s="226"/>
    </row>
    <row r="7" ht="13.6" customHeight="1" spans="1:7">
      <c r="A7" s="227" t="s">
        <v>108</v>
      </c>
      <c r="B7" s="227" t="s">
        <v>109</v>
      </c>
      <c r="C7" s="227" t="s">
        <v>110</v>
      </c>
      <c r="D7" s="19"/>
      <c r="E7" s="227" t="s">
        <v>111</v>
      </c>
      <c r="F7" s="227" t="s">
        <v>112</v>
      </c>
      <c r="G7" s="227" t="s">
        <v>113</v>
      </c>
    </row>
    <row r="8" ht="13.6" customHeight="1" spans="1:7">
      <c r="A8" s="191" t="s">
        <v>60</v>
      </c>
      <c r="B8" s="191" t="s">
        <v>61</v>
      </c>
      <c r="C8" s="228">
        <f t="shared" ref="C8:C15" si="0">D8+G8</f>
        <v>5337617.52</v>
      </c>
      <c r="D8" s="228">
        <f t="shared" ref="D8:D15" si="1">SUM(E8:F8)</f>
        <v>2656820</v>
      </c>
      <c r="E8" s="229">
        <f>E9+E11+E16</f>
        <v>2304720</v>
      </c>
      <c r="F8" s="230">
        <f>F9+F11+F16</f>
        <v>352100</v>
      </c>
      <c r="G8" s="229">
        <f>G9+G11+G16</f>
        <v>2680797.52</v>
      </c>
    </row>
    <row r="9" ht="13.6" customHeight="1" spans="1:7">
      <c r="A9" s="231" t="s">
        <v>62</v>
      </c>
      <c r="B9" s="231" t="s">
        <v>63</v>
      </c>
      <c r="C9" s="228">
        <f t="shared" si="0"/>
        <v>2054003.52</v>
      </c>
      <c r="D9" s="228">
        <f t="shared" si="1"/>
        <v>0</v>
      </c>
      <c r="E9" s="229"/>
      <c r="F9" s="230"/>
      <c r="G9" s="229">
        <f>G10</f>
        <v>2054003.52</v>
      </c>
    </row>
    <row r="10" ht="13.6" customHeight="1" spans="1:7">
      <c r="A10" s="232">
        <v>2012304</v>
      </c>
      <c r="B10" s="232" t="s">
        <v>64</v>
      </c>
      <c r="C10" s="228">
        <f t="shared" si="0"/>
        <v>2054003.52</v>
      </c>
      <c r="D10" s="228">
        <f t="shared" si="1"/>
        <v>0</v>
      </c>
      <c r="E10" s="229"/>
      <c r="F10" s="230"/>
      <c r="G10" s="228">
        <f>380000+1674003.52</f>
        <v>2054003.52</v>
      </c>
    </row>
    <row r="11" ht="13.6" customHeight="1" spans="1:7">
      <c r="A11" s="231">
        <v>20134</v>
      </c>
      <c r="B11" s="231" t="s">
        <v>65</v>
      </c>
      <c r="C11" s="228">
        <f t="shared" si="0"/>
        <v>3273494</v>
      </c>
      <c r="D11" s="228">
        <f t="shared" si="1"/>
        <v>2656820</v>
      </c>
      <c r="E11" s="229">
        <f>SUM(E12:E15)</f>
        <v>2304720</v>
      </c>
      <c r="F11" s="230">
        <f>SUM(F12:F15)</f>
        <v>352100</v>
      </c>
      <c r="G11" s="229">
        <f>SUM(G12:G15)</f>
        <v>616674</v>
      </c>
    </row>
    <row r="12" ht="13.6" customHeight="1" spans="1:7">
      <c r="A12" s="232">
        <v>2013401</v>
      </c>
      <c r="B12" s="232" t="s">
        <v>66</v>
      </c>
      <c r="C12" s="228">
        <f t="shared" si="0"/>
        <v>2723520</v>
      </c>
      <c r="D12" s="228">
        <f t="shared" si="1"/>
        <v>2656820</v>
      </c>
      <c r="E12" s="228">
        <f>2294640+10080</f>
        <v>2304720</v>
      </c>
      <c r="F12" s="233">
        <f>346100+6000</f>
        <v>352100</v>
      </c>
      <c r="G12" s="229">
        <v>66700</v>
      </c>
    </row>
    <row r="13" ht="13.6" customHeight="1" spans="1:7">
      <c r="A13" s="232">
        <v>2013402</v>
      </c>
      <c r="B13" s="232" t="s">
        <v>67</v>
      </c>
      <c r="C13" s="228">
        <f t="shared" si="0"/>
        <v>20000</v>
      </c>
      <c r="D13" s="228">
        <f t="shared" si="1"/>
        <v>0</v>
      </c>
      <c r="E13" s="229"/>
      <c r="F13" s="234"/>
      <c r="G13" s="229">
        <v>20000</v>
      </c>
    </row>
    <row r="14" ht="13.6" customHeight="1" spans="1:7">
      <c r="A14" s="232">
        <v>2013404</v>
      </c>
      <c r="B14" s="232" t="s">
        <v>68</v>
      </c>
      <c r="C14" s="228">
        <f t="shared" si="0"/>
        <v>279974</v>
      </c>
      <c r="D14" s="228">
        <f t="shared" si="1"/>
        <v>0</v>
      </c>
      <c r="E14" s="229"/>
      <c r="F14" s="234"/>
      <c r="G14" s="228">
        <f>211600+68374</f>
        <v>279974</v>
      </c>
    </row>
    <row r="15" ht="13.6" customHeight="1" spans="1:7">
      <c r="A15" s="232">
        <v>2013450</v>
      </c>
      <c r="B15" s="232" t="s">
        <v>69</v>
      </c>
      <c r="C15" s="228">
        <f t="shared" si="0"/>
        <v>250000</v>
      </c>
      <c r="D15" s="228">
        <f t="shared" si="1"/>
        <v>0</v>
      </c>
      <c r="E15" s="229"/>
      <c r="F15" s="234"/>
      <c r="G15" s="229">
        <v>250000</v>
      </c>
    </row>
    <row r="16" ht="13.6" customHeight="1" spans="1:7">
      <c r="A16" s="231" t="s">
        <v>71</v>
      </c>
      <c r="B16" s="231" t="s">
        <v>72</v>
      </c>
      <c r="C16" s="228">
        <f t="shared" ref="C16:C31" si="2">D16+G16</f>
        <v>10120</v>
      </c>
      <c r="D16" s="228">
        <f t="shared" ref="D16:D31" si="3">SUM(E16:F16)</f>
        <v>0</v>
      </c>
      <c r="E16" s="229"/>
      <c r="F16" s="234"/>
      <c r="G16" s="229">
        <v>10120</v>
      </c>
    </row>
    <row r="17" ht="13.6" customHeight="1" spans="1:7">
      <c r="A17" s="232">
        <v>2013699</v>
      </c>
      <c r="B17" s="232" t="s">
        <v>72</v>
      </c>
      <c r="C17" s="228">
        <f t="shared" si="2"/>
        <v>10120</v>
      </c>
      <c r="D17" s="228">
        <f t="shared" si="3"/>
        <v>0</v>
      </c>
      <c r="E17" s="229"/>
      <c r="F17" s="234"/>
      <c r="G17" s="229">
        <v>10120</v>
      </c>
    </row>
    <row r="18" ht="13.6" customHeight="1" spans="1:7">
      <c r="A18" s="191" t="s">
        <v>73</v>
      </c>
      <c r="B18" s="191" t="s">
        <v>74</v>
      </c>
      <c r="C18" s="228">
        <f t="shared" si="2"/>
        <v>451500</v>
      </c>
      <c r="D18" s="228">
        <f t="shared" si="3"/>
        <v>451500</v>
      </c>
      <c r="E18" s="229">
        <v>451500</v>
      </c>
      <c r="F18" s="234"/>
      <c r="G18" s="229"/>
    </row>
    <row r="19" ht="13.6" customHeight="1" spans="1:7">
      <c r="A19" s="231" t="s">
        <v>75</v>
      </c>
      <c r="B19" s="231" t="s">
        <v>76</v>
      </c>
      <c r="C19" s="228">
        <f t="shared" si="2"/>
        <v>451500</v>
      </c>
      <c r="D19" s="228">
        <f t="shared" si="3"/>
        <v>451500</v>
      </c>
      <c r="E19" s="229">
        <v>451500</v>
      </c>
      <c r="F19" s="234"/>
      <c r="G19" s="229"/>
    </row>
    <row r="20" ht="13.6" customHeight="1" spans="1:7">
      <c r="A20" s="232">
        <v>2080501</v>
      </c>
      <c r="B20" s="232" t="s">
        <v>77</v>
      </c>
      <c r="C20" s="228">
        <f t="shared" si="2"/>
        <v>3300</v>
      </c>
      <c r="D20" s="228">
        <f t="shared" si="3"/>
        <v>3300</v>
      </c>
      <c r="E20" s="229">
        <v>3300</v>
      </c>
      <c r="F20" s="234"/>
      <c r="G20" s="229"/>
    </row>
    <row r="21" ht="13.6" customHeight="1" spans="1:7">
      <c r="A21" s="232">
        <v>2080505</v>
      </c>
      <c r="B21" s="232" t="s">
        <v>78</v>
      </c>
      <c r="C21" s="228">
        <f t="shared" si="2"/>
        <v>448200</v>
      </c>
      <c r="D21" s="228">
        <f t="shared" si="3"/>
        <v>448200</v>
      </c>
      <c r="E21" s="229">
        <v>448200</v>
      </c>
      <c r="F21" s="234"/>
      <c r="G21" s="229"/>
    </row>
    <row r="22" ht="13.6" customHeight="1" spans="1:7">
      <c r="A22" s="191" t="s">
        <v>79</v>
      </c>
      <c r="B22" s="191" t="s">
        <v>80</v>
      </c>
      <c r="C22" s="228">
        <f t="shared" si="2"/>
        <v>328962</v>
      </c>
      <c r="D22" s="228">
        <f t="shared" si="3"/>
        <v>328962</v>
      </c>
      <c r="E22" s="229">
        <v>328962</v>
      </c>
      <c r="F22" s="234"/>
      <c r="G22" s="229"/>
    </row>
    <row r="23" ht="13.6" customHeight="1" spans="1:7">
      <c r="A23" s="231" t="s">
        <v>81</v>
      </c>
      <c r="B23" s="231" t="s">
        <v>82</v>
      </c>
      <c r="C23" s="228">
        <f t="shared" si="2"/>
        <v>328962</v>
      </c>
      <c r="D23" s="228">
        <f t="shared" si="3"/>
        <v>328962</v>
      </c>
      <c r="E23" s="229">
        <v>328962</v>
      </c>
      <c r="F23" s="234"/>
      <c r="G23" s="229"/>
    </row>
    <row r="24" ht="13.6" customHeight="1" spans="1:7">
      <c r="A24" s="232">
        <v>2101101</v>
      </c>
      <c r="B24" s="232" t="s">
        <v>83</v>
      </c>
      <c r="C24" s="228">
        <f t="shared" si="2"/>
        <v>195178</v>
      </c>
      <c r="D24" s="228">
        <f t="shared" si="3"/>
        <v>195178</v>
      </c>
      <c r="E24" s="229">
        <v>195178</v>
      </c>
      <c r="F24" s="234"/>
      <c r="G24" s="229"/>
    </row>
    <row r="25" ht="13.6" customHeight="1" spans="1:7">
      <c r="A25" s="232">
        <v>2101102</v>
      </c>
      <c r="B25" s="232" t="s">
        <v>84</v>
      </c>
      <c r="C25" s="228">
        <f t="shared" si="2"/>
        <v>1412</v>
      </c>
      <c r="D25" s="228">
        <f t="shared" si="3"/>
        <v>1412</v>
      </c>
      <c r="E25" s="229">
        <v>1412</v>
      </c>
      <c r="F25" s="234"/>
      <c r="G25" s="229"/>
    </row>
    <row r="26" ht="13.6" customHeight="1" spans="1:7">
      <c r="A26" s="232">
        <v>2101103</v>
      </c>
      <c r="B26" s="232" t="s">
        <v>85</v>
      </c>
      <c r="C26" s="228">
        <f t="shared" si="2"/>
        <v>127884</v>
      </c>
      <c r="D26" s="228">
        <f t="shared" si="3"/>
        <v>127884</v>
      </c>
      <c r="E26" s="229">
        <v>127884</v>
      </c>
      <c r="F26" s="234"/>
      <c r="G26" s="229"/>
    </row>
    <row r="27" ht="13.6" customHeight="1" spans="1:7">
      <c r="A27" s="232">
        <v>2101199</v>
      </c>
      <c r="B27" s="232" t="s">
        <v>86</v>
      </c>
      <c r="C27" s="228">
        <f t="shared" si="2"/>
        <v>4488</v>
      </c>
      <c r="D27" s="228">
        <f t="shared" si="3"/>
        <v>4488</v>
      </c>
      <c r="E27" s="229">
        <v>4488</v>
      </c>
      <c r="F27" s="234"/>
      <c r="G27" s="229"/>
    </row>
    <row r="28" ht="13.6" customHeight="1" spans="1:7">
      <c r="A28" s="191" t="s">
        <v>87</v>
      </c>
      <c r="B28" s="191" t="s">
        <v>88</v>
      </c>
      <c r="C28" s="228">
        <f t="shared" si="2"/>
        <v>479250</v>
      </c>
      <c r="D28" s="228">
        <f t="shared" si="3"/>
        <v>479250</v>
      </c>
      <c r="E28" s="229">
        <v>479250</v>
      </c>
      <c r="F28" s="234"/>
      <c r="G28" s="229"/>
    </row>
    <row r="29" ht="13.6" customHeight="1" spans="1:7">
      <c r="A29" s="231" t="s">
        <v>89</v>
      </c>
      <c r="B29" s="231" t="s">
        <v>90</v>
      </c>
      <c r="C29" s="228">
        <f t="shared" si="2"/>
        <v>479250</v>
      </c>
      <c r="D29" s="228">
        <f t="shared" si="3"/>
        <v>479250</v>
      </c>
      <c r="E29" s="229">
        <v>479250</v>
      </c>
      <c r="F29" s="235"/>
      <c r="G29" s="229"/>
    </row>
    <row r="30" ht="13.6" customHeight="1" spans="1:7">
      <c r="A30" s="232">
        <v>2210201</v>
      </c>
      <c r="B30" s="232" t="s">
        <v>91</v>
      </c>
      <c r="C30" s="228">
        <f t="shared" si="2"/>
        <v>479250</v>
      </c>
      <c r="D30" s="228">
        <f t="shared" si="3"/>
        <v>479250</v>
      </c>
      <c r="E30" s="229">
        <v>479250</v>
      </c>
      <c r="F30" s="235"/>
      <c r="G30" s="229"/>
    </row>
    <row r="31" ht="18" customHeight="1" spans="1:7">
      <c r="A31" s="236" t="s">
        <v>92</v>
      </c>
      <c r="B31" s="184" t="s">
        <v>92</v>
      </c>
      <c r="C31" s="228">
        <f t="shared" si="2"/>
        <v>6597329.52</v>
      </c>
      <c r="D31" s="228">
        <f t="shared" si="3"/>
        <v>3916532</v>
      </c>
      <c r="E31" s="228">
        <f>E28+E22+E18+E11</f>
        <v>3564432</v>
      </c>
      <c r="F31" s="237">
        <f>F8</f>
        <v>352100</v>
      </c>
      <c r="G31" s="228">
        <f>G8</f>
        <v>2680797.52</v>
      </c>
    </row>
  </sheetData>
  <mergeCells count="7">
    <mergeCell ref="A3:G3"/>
    <mergeCell ref="A4:E4"/>
    <mergeCell ref="A5:B5"/>
    <mergeCell ref="D5:F5"/>
    <mergeCell ref="A31:B31"/>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
  <sheetViews>
    <sheetView showZeros="0" workbookViewId="0">
      <pane ySplit="1" topLeftCell="A2" activePane="bottomLeft" state="frozen"/>
      <selection/>
      <selection pane="bottomLeft" activeCell="B12" sqref="B12"/>
    </sheetView>
  </sheetViews>
  <sheetFormatPr defaultColWidth="9.10833333333333" defaultRowHeight="14.25" customHeight="1" outlineLevelRow="7" outlineLevelCol="6"/>
  <cols>
    <col min="1" max="1" width="27.4416666666667" style="4" customWidth="1"/>
    <col min="2" max="6" width="31.2166666666667" style="4" customWidth="1"/>
    <col min="7" max="16384" width="9.10833333333333" style="4"/>
  </cols>
  <sheetData>
    <row r="1" customHeight="1" spans="1:6">
      <c r="A1" s="166"/>
      <c r="B1" s="166"/>
      <c r="C1" s="166"/>
      <c r="D1" s="166"/>
      <c r="E1" s="166"/>
      <c r="F1" s="166"/>
    </row>
    <row r="2" ht="11.95" customHeight="1" spans="1:6">
      <c r="A2" s="204"/>
      <c r="B2" s="204"/>
      <c r="C2" s="205"/>
      <c r="F2" s="206" t="s">
        <v>114</v>
      </c>
    </row>
    <row r="3" ht="25.55" customHeight="1" spans="1:6">
      <c r="A3" s="207" t="s">
        <v>115</v>
      </c>
      <c r="B3" s="207"/>
      <c r="C3" s="207"/>
      <c r="D3" s="207"/>
      <c r="E3" s="207"/>
      <c r="F3" s="207"/>
    </row>
    <row r="4" ht="15.75" customHeight="1" spans="1:6">
      <c r="A4" s="8" t="str">
        <f>'部门财务收支预算总表01-1'!A4</f>
        <v>单位名称：中共新平彝族傣族自治县委员会统战部</v>
      </c>
      <c r="B4" s="204"/>
      <c r="C4" s="205"/>
      <c r="F4" s="206" t="s">
        <v>116</v>
      </c>
    </row>
    <row r="5" ht="19.5" customHeight="1" spans="1:6">
      <c r="A5" s="13" t="s">
        <v>117</v>
      </c>
      <c r="B5" s="19" t="s">
        <v>118</v>
      </c>
      <c r="C5" s="14" t="s">
        <v>119</v>
      </c>
      <c r="D5" s="15"/>
      <c r="E5" s="16"/>
      <c r="F5" s="19" t="s">
        <v>120</v>
      </c>
    </row>
    <row r="6" ht="19.5" customHeight="1" spans="1:6">
      <c r="A6" s="21"/>
      <c r="B6" s="22"/>
      <c r="C6" s="178" t="s">
        <v>34</v>
      </c>
      <c r="D6" s="178" t="s">
        <v>121</v>
      </c>
      <c r="E6" s="19" t="s">
        <v>122</v>
      </c>
      <c r="F6" s="208"/>
    </row>
    <row r="7" ht="18.85" customHeight="1" spans="1:7">
      <c r="A7" s="209">
        <v>1</v>
      </c>
      <c r="B7" s="209">
        <v>2</v>
      </c>
      <c r="C7" s="210">
        <v>3</v>
      </c>
      <c r="D7" s="210">
        <v>4</v>
      </c>
      <c r="E7" s="211">
        <v>5</v>
      </c>
      <c r="F7" s="211">
        <v>6</v>
      </c>
      <c r="G7" s="212"/>
    </row>
    <row r="8" s="203" customFormat="1" ht="20.25" customHeight="1" spans="1:7">
      <c r="A8" s="213" t="s">
        <v>46</v>
      </c>
      <c r="B8" s="214">
        <v>49000</v>
      </c>
      <c r="C8" s="214">
        <f>SUM(D8:E8)</f>
        <v>29000</v>
      </c>
      <c r="D8" s="215"/>
      <c r="E8" s="216">
        <v>29000</v>
      </c>
      <c r="F8" s="216">
        <v>20000</v>
      </c>
      <c r="G8" s="217"/>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showZeros="0" workbookViewId="0">
      <pane ySplit="1" topLeftCell="A28" activePane="bottomLeft" state="frozen"/>
      <selection/>
      <selection pane="bottomLeft" activeCell="C56" sqref="C56"/>
    </sheetView>
  </sheetViews>
  <sheetFormatPr defaultColWidth="9.10833333333333" defaultRowHeight="14.25" customHeight="1"/>
  <cols>
    <col min="1" max="1" width="28.6583333333333" style="186" customWidth="1"/>
    <col min="2" max="3" width="23.8916666666667" style="186" customWidth="1"/>
    <col min="4" max="4" width="14.55" style="186" customWidth="1"/>
    <col min="5" max="5" width="18.4416666666667" style="186" customWidth="1"/>
    <col min="6" max="6" width="14.7833333333333" style="186" customWidth="1"/>
    <col min="7" max="7" width="18.8916666666667" style="186" customWidth="1"/>
    <col min="8" max="13" width="15.3333333333333" style="186" customWidth="1"/>
    <col min="14" max="16" width="14.7833333333333" style="186" customWidth="1"/>
    <col min="17" max="17" width="14.8916666666667" style="186" customWidth="1"/>
    <col min="18" max="23" width="15" style="186" customWidth="1"/>
    <col min="24" max="16384" width="9.10833333333333" style="4"/>
  </cols>
  <sheetData>
    <row r="1" customHeight="1" spans="1:23">
      <c r="A1" s="166"/>
      <c r="B1" s="166"/>
      <c r="C1" s="166"/>
      <c r="D1" s="166"/>
      <c r="E1" s="166"/>
      <c r="F1" s="166"/>
      <c r="G1" s="166"/>
      <c r="H1" s="166"/>
      <c r="I1" s="166"/>
      <c r="J1" s="166"/>
      <c r="K1" s="166"/>
      <c r="L1" s="166"/>
      <c r="M1" s="166"/>
      <c r="N1" s="166"/>
      <c r="O1" s="166"/>
      <c r="P1" s="166"/>
      <c r="Q1" s="166"/>
      <c r="R1" s="166"/>
      <c r="S1" s="166"/>
      <c r="T1" s="166"/>
      <c r="U1" s="166"/>
      <c r="V1" s="166"/>
      <c r="W1" s="166"/>
    </row>
    <row r="2" ht="13.6" customHeight="1" spans="4:23">
      <c r="D2" s="187"/>
      <c r="E2" s="187"/>
      <c r="F2" s="187"/>
      <c r="G2" s="187"/>
      <c r="U2" s="201"/>
      <c r="W2" s="202" t="s">
        <v>123</v>
      </c>
    </row>
    <row r="3" ht="27.85" customHeight="1" spans="1:23">
      <c r="A3" s="139" t="s">
        <v>124</v>
      </c>
      <c r="B3" s="139"/>
      <c r="C3" s="139"/>
      <c r="D3" s="139"/>
      <c r="E3" s="139"/>
      <c r="F3" s="139"/>
      <c r="G3" s="139"/>
      <c r="H3" s="139"/>
      <c r="I3" s="139"/>
      <c r="J3" s="139"/>
      <c r="K3" s="139"/>
      <c r="L3" s="139"/>
      <c r="M3" s="139"/>
      <c r="N3" s="139"/>
      <c r="O3" s="139"/>
      <c r="P3" s="139"/>
      <c r="Q3" s="139"/>
      <c r="R3" s="139"/>
      <c r="S3" s="139"/>
      <c r="T3" s="139"/>
      <c r="U3" s="139"/>
      <c r="V3" s="139"/>
      <c r="W3" s="139"/>
    </row>
    <row r="4" ht="13.6" customHeight="1" spans="1:23">
      <c r="A4" s="8" t="str">
        <f>'部门财务收支预算总表01-1'!A4</f>
        <v>单位名称：中共新平彝族傣族自治县委员会统战部</v>
      </c>
      <c r="B4" s="9"/>
      <c r="C4" s="9"/>
      <c r="D4" s="9"/>
      <c r="E4" s="9"/>
      <c r="F4" s="9"/>
      <c r="G4" s="9"/>
      <c r="H4" s="188"/>
      <c r="I4" s="188"/>
      <c r="J4" s="188"/>
      <c r="K4" s="188"/>
      <c r="L4" s="188"/>
      <c r="M4" s="188"/>
      <c r="N4" s="188"/>
      <c r="O4" s="188"/>
      <c r="P4" s="188"/>
      <c r="Q4" s="188"/>
      <c r="U4" s="201"/>
      <c r="W4" s="202" t="s">
        <v>116</v>
      </c>
    </row>
    <row r="5" ht="21.8" customHeight="1" spans="1:23">
      <c r="A5" s="12" t="s">
        <v>125</v>
      </c>
      <c r="B5" s="12" t="s">
        <v>126</v>
      </c>
      <c r="C5" s="12" t="s">
        <v>127</v>
      </c>
      <c r="D5" s="13" t="s">
        <v>128</v>
      </c>
      <c r="E5" s="13" t="s">
        <v>129</v>
      </c>
      <c r="F5" s="13" t="s">
        <v>130</v>
      </c>
      <c r="G5" s="13" t="s">
        <v>131</v>
      </c>
      <c r="H5" s="178" t="s">
        <v>132</v>
      </c>
      <c r="I5" s="178"/>
      <c r="J5" s="178"/>
      <c r="K5" s="178"/>
      <c r="L5" s="178"/>
      <c r="M5" s="178"/>
      <c r="N5" s="178"/>
      <c r="O5" s="178"/>
      <c r="P5" s="178"/>
      <c r="Q5" s="141"/>
      <c r="R5" s="178"/>
      <c r="S5" s="178"/>
      <c r="T5" s="178"/>
      <c r="U5" s="178"/>
      <c r="V5" s="178"/>
      <c r="W5" s="178"/>
    </row>
    <row r="6" ht="21.8" customHeight="1" spans="1:23">
      <c r="A6" s="17"/>
      <c r="B6" s="17"/>
      <c r="C6" s="17"/>
      <c r="D6" s="18"/>
      <c r="E6" s="18"/>
      <c r="F6" s="18"/>
      <c r="G6" s="18"/>
      <c r="H6" s="178" t="s">
        <v>32</v>
      </c>
      <c r="I6" s="141" t="s">
        <v>35</v>
      </c>
      <c r="J6" s="141"/>
      <c r="K6" s="141"/>
      <c r="L6" s="178"/>
      <c r="M6" s="178"/>
      <c r="N6" s="178" t="s">
        <v>133</v>
      </c>
      <c r="O6" s="178"/>
      <c r="P6" s="178"/>
      <c r="Q6" s="141" t="s">
        <v>38</v>
      </c>
      <c r="R6" s="178" t="s">
        <v>52</v>
      </c>
      <c r="S6" s="141"/>
      <c r="T6" s="141"/>
      <c r="U6" s="141"/>
      <c r="V6" s="141"/>
      <c r="W6" s="141"/>
    </row>
    <row r="7" ht="15.05" customHeight="1" spans="1:23">
      <c r="A7" s="20"/>
      <c r="B7" s="20"/>
      <c r="C7" s="20"/>
      <c r="D7" s="21"/>
      <c r="E7" s="21"/>
      <c r="F7" s="21"/>
      <c r="G7" s="21"/>
      <c r="H7" s="178"/>
      <c r="I7" s="141" t="s">
        <v>134</v>
      </c>
      <c r="J7" s="141" t="s">
        <v>135</v>
      </c>
      <c r="K7" s="141" t="s">
        <v>136</v>
      </c>
      <c r="L7" s="141" t="s">
        <v>137</v>
      </c>
      <c r="M7" s="141" t="s">
        <v>138</v>
      </c>
      <c r="N7" s="141" t="s">
        <v>35</v>
      </c>
      <c r="O7" s="141" t="s">
        <v>36</v>
      </c>
      <c r="P7" s="141" t="s">
        <v>37</v>
      </c>
      <c r="Q7" s="141"/>
      <c r="R7" s="141" t="s">
        <v>34</v>
      </c>
      <c r="S7" s="141" t="s">
        <v>45</v>
      </c>
      <c r="T7" s="141" t="s">
        <v>139</v>
      </c>
      <c r="U7" s="141" t="s">
        <v>41</v>
      </c>
      <c r="V7" s="141" t="s">
        <v>42</v>
      </c>
      <c r="W7" s="141" t="s">
        <v>43</v>
      </c>
    </row>
    <row r="8" ht="27.85" customHeight="1" spans="1:23">
      <c r="A8" s="20"/>
      <c r="B8" s="20"/>
      <c r="C8" s="20"/>
      <c r="D8" s="21"/>
      <c r="E8" s="21"/>
      <c r="F8" s="21"/>
      <c r="G8" s="21"/>
      <c r="H8" s="178"/>
      <c r="I8" s="141"/>
      <c r="J8" s="141"/>
      <c r="K8" s="141"/>
      <c r="L8" s="141"/>
      <c r="M8" s="141"/>
      <c r="N8" s="141"/>
      <c r="O8" s="141"/>
      <c r="P8" s="141"/>
      <c r="Q8" s="141"/>
      <c r="R8" s="141"/>
      <c r="S8" s="141"/>
      <c r="T8" s="141"/>
      <c r="U8" s="141"/>
      <c r="V8" s="141"/>
      <c r="W8" s="141"/>
    </row>
    <row r="9" ht="15.05" customHeight="1" spans="1:23">
      <c r="A9" s="189">
        <v>1</v>
      </c>
      <c r="B9" s="189">
        <v>2</v>
      </c>
      <c r="C9" s="189">
        <v>3</v>
      </c>
      <c r="D9" s="189">
        <v>4</v>
      </c>
      <c r="E9" s="189">
        <v>5</v>
      </c>
      <c r="F9" s="189">
        <v>6</v>
      </c>
      <c r="G9" s="189">
        <v>7</v>
      </c>
      <c r="H9" s="189">
        <v>8</v>
      </c>
      <c r="I9" s="189">
        <v>9</v>
      </c>
      <c r="J9" s="189">
        <v>10</v>
      </c>
      <c r="K9" s="189">
        <v>11</v>
      </c>
      <c r="L9" s="189">
        <v>12</v>
      </c>
      <c r="M9" s="189">
        <v>13</v>
      </c>
      <c r="N9" s="189">
        <v>14</v>
      </c>
      <c r="O9" s="189">
        <v>15</v>
      </c>
      <c r="P9" s="189">
        <v>16</v>
      </c>
      <c r="Q9" s="189">
        <v>17</v>
      </c>
      <c r="R9" s="189">
        <v>18</v>
      </c>
      <c r="S9" s="189">
        <v>19</v>
      </c>
      <c r="T9" s="189">
        <v>20</v>
      </c>
      <c r="U9" s="189">
        <v>21</v>
      </c>
      <c r="V9" s="189">
        <v>22</v>
      </c>
      <c r="W9" s="189">
        <v>23</v>
      </c>
    </row>
    <row r="10" ht="18.85" customHeight="1" spans="1:23">
      <c r="A10" s="190" t="s">
        <v>46</v>
      </c>
      <c r="B10" s="191" t="s">
        <v>140</v>
      </c>
      <c r="C10" s="191" t="s">
        <v>141</v>
      </c>
      <c r="D10" s="191">
        <v>2013401</v>
      </c>
      <c r="E10" s="190" t="s">
        <v>66</v>
      </c>
      <c r="F10" s="191">
        <v>30101</v>
      </c>
      <c r="G10" s="190" t="s">
        <v>142</v>
      </c>
      <c r="H10" s="192">
        <v>707592</v>
      </c>
      <c r="I10" s="192">
        <v>707592</v>
      </c>
      <c r="J10" s="192"/>
      <c r="K10" s="192"/>
      <c r="L10" s="192"/>
      <c r="M10" s="192"/>
      <c r="N10" s="192"/>
      <c r="O10" s="192"/>
      <c r="P10" s="192"/>
      <c r="Q10" s="192"/>
      <c r="R10" s="192"/>
      <c r="S10" s="192"/>
      <c r="T10" s="192"/>
      <c r="U10" s="192"/>
      <c r="V10" s="192"/>
      <c r="W10" s="192"/>
    </row>
    <row r="11" ht="18.85" customHeight="1" spans="1:23">
      <c r="A11" s="190" t="s">
        <v>46</v>
      </c>
      <c r="B11" s="191" t="s">
        <v>140</v>
      </c>
      <c r="C11" s="191" t="s">
        <v>141</v>
      </c>
      <c r="D11" s="191">
        <v>2013401</v>
      </c>
      <c r="E11" s="190" t="s">
        <v>66</v>
      </c>
      <c r="F11" s="191">
        <v>30102</v>
      </c>
      <c r="G11" s="190" t="s">
        <v>143</v>
      </c>
      <c r="H11" s="192">
        <v>918888</v>
      </c>
      <c r="I11" s="192">
        <v>918888</v>
      </c>
      <c r="J11" s="192"/>
      <c r="K11" s="192"/>
      <c r="L11" s="192"/>
      <c r="M11" s="192"/>
      <c r="N11" s="192"/>
      <c r="O11" s="192"/>
      <c r="P11" s="192"/>
      <c r="Q11" s="192"/>
      <c r="R11" s="192"/>
      <c r="S11" s="192"/>
      <c r="T11" s="192"/>
      <c r="U11" s="192"/>
      <c r="V11" s="192"/>
      <c r="W11" s="192"/>
    </row>
    <row r="12" ht="18.85" customHeight="1" spans="1:23">
      <c r="A12" s="190" t="s">
        <v>46</v>
      </c>
      <c r="B12" s="191" t="s">
        <v>144</v>
      </c>
      <c r="C12" s="191" t="s">
        <v>145</v>
      </c>
      <c r="D12" s="191">
        <v>2013401</v>
      </c>
      <c r="E12" s="190" t="s">
        <v>66</v>
      </c>
      <c r="F12" s="191">
        <v>30199</v>
      </c>
      <c r="G12" s="190" t="s">
        <v>146</v>
      </c>
      <c r="H12" s="192">
        <v>61200</v>
      </c>
      <c r="I12" s="192">
        <v>61200</v>
      </c>
      <c r="J12" s="192"/>
      <c r="K12" s="192"/>
      <c r="L12" s="192"/>
      <c r="M12" s="192"/>
      <c r="N12" s="192"/>
      <c r="O12" s="192"/>
      <c r="P12" s="192"/>
      <c r="Q12" s="192"/>
      <c r="R12" s="192"/>
      <c r="S12" s="192"/>
      <c r="T12" s="192"/>
      <c r="U12" s="192"/>
      <c r="V12" s="192"/>
      <c r="W12" s="192"/>
    </row>
    <row r="13" ht="18.85" customHeight="1" spans="1:23">
      <c r="A13" s="190" t="s">
        <v>46</v>
      </c>
      <c r="B13" s="191" t="s">
        <v>147</v>
      </c>
      <c r="C13" s="191" t="s">
        <v>148</v>
      </c>
      <c r="D13" s="191">
        <v>2013401</v>
      </c>
      <c r="E13" s="190" t="s">
        <v>66</v>
      </c>
      <c r="F13" s="191">
        <v>30201</v>
      </c>
      <c r="G13" s="190" t="s">
        <v>149</v>
      </c>
      <c r="H13" s="192">
        <v>10530</v>
      </c>
      <c r="I13" s="192">
        <v>10530</v>
      </c>
      <c r="J13" s="192"/>
      <c r="K13" s="192"/>
      <c r="L13" s="192"/>
      <c r="M13" s="192"/>
      <c r="N13" s="192"/>
      <c r="O13" s="192"/>
      <c r="P13" s="192"/>
      <c r="Q13" s="192"/>
      <c r="R13" s="192"/>
      <c r="S13" s="192"/>
      <c r="T13" s="192"/>
      <c r="U13" s="192"/>
      <c r="V13" s="192"/>
      <c r="W13" s="192"/>
    </row>
    <row r="14" ht="18.85" customHeight="1" spans="1:23">
      <c r="A14" s="190" t="s">
        <v>46</v>
      </c>
      <c r="B14" s="191" t="s">
        <v>147</v>
      </c>
      <c r="C14" s="191" t="s">
        <v>148</v>
      </c>
      <c r="D14" s="191">
        <v>2013401</v>
      </c>
      <c r="E14" s="190" t="s">
        <v>66</v>
      </c>
      <c r="F14" s="191">
        <v>30205</v>
      </c>
      <c r="G14" s="190" t="s">
        <v>150</v>
      </c>
      <c r="H14" s="192">
        <v>8000</v>
      </c>
      <c r="I14" s="192">
        <v>8000</v>
      </c>
      <c r="J14" s="192"/>
      <c r="K14" s="192"/>
      <c r="L14" s="192"/>
      <c r="M14" s="192"/>
      <c r="N14" s="192"/>
      <c r="O14" s="192"/>
      <c r="P14" s="192"/>
      <c r="Q14" s="192"/>
      <c r="R14" s="192"/>
      <c r="S14" s="192"/>
      <c r="T14" s="192"/>
      <c r="U14" s="192"/>
      <c r="V14" s="192"/>
      <c r="W14" s="192"/>
    </row>
    <row r="15" ht="18.85" customHeight="1" spans="1:23">
      <c r="A15" s="190" t="s">
        <v>46</v>
      </c>
      <c r="B15" s="191" t="s">
        <v>147</v>
      </c>
      <c r="C15" s="191" t="s">
        <v>148</v>
      </c>
      <c r="D15" s="191">
        <v>2013401</v>
      </c>
      <c r="E15" s="190" t="s">
        <v>66</v>
      </c>
      <c r="F15" s="191">
        <v>30206</v>
      </c>
      <c r="G15" s="190" t="s">
        <v>151</v>
      </c>
      <c r="H15" s="192">
        <v>8000</v>
      </c>
      <c r="I15" s="192">
        <v>8000</v>
      </c>
      <c r="J15" s="192"/>
      <c r="K15" s="192"/>
      <c r="L15" s="192"/>
      <c r="M15" s="192"/>
      <c r="N15" s="192"/>
      <c r="O15" s="192"/>
      <c r="P15" s="192"/>
      <c r="Q15" s="192"/>
      <c r="R15" s="192"/>
      <c r="S15" s="192"/>
      <c r="T15" s="192"/>
      <c r="U15" s="192"/>
      <c r="V15" s="192"/>
      <c r="W15" s="192"/>
    </row>
    <row r="16" ht="18.85" customHeight="1" spans="1:23">
      <c r="A16" s="190" t="s">
        <v>46</v>
      </c>
      <c r="B16" s="191" t="s">
        <v>147</v>
      </c>
      <c r="C16" s="191" t="s">
        <v>148</v>
      </c>
      <c r="D16" s="191">
        <v>2013401</v>
      </c>
      <c r="E16" s="190" t="s">
        <v>66</v>
      </c>
      <c r="F16" s="191">
        <v>30207</v>
      </c>
      <c r="G16" s="190" t="s">
        <v>152</v>
      </c>
      <c r="H16" s="192">
        <v>1470</v>
      </c>
      <c r="I16" s="192">
        <v>1470</v>
      </c>
      <c r="J16" s="192"/>
      <c r="K16" s="192"/>
      <c r="L16" s="192"/>
      <c r="M16" s="192"/>
      <c r="N16" s="192"/>
      <c r="O16" s="192"/>
      <c r="P16" s="192"/>
      <c r="Q16" s="192"/>
      <c r="R16" s="192"/>
      <c r="S16" s="192"/>
      <c r="T16" s="192"/>
      <c r="U16" s="192"/>
      <c r="V16" s="192"/>
      <c r="W16" s="192"/>
    </row>
    <row r="17" ht="18.85" customHeight="1" spans="1:23">
      <c r="A17" s="190" t="s">
        <v>46</v>
      </c>
      <c r="B17" s="191" t="s">
        <v>147</v>
      </c>
      <c r="C17" s="191" t="s">
        <v>148</v>
      </c>
      <c r="D17" s="191">
        <v>2013401</v>
      </c>
      <c r="E17" s="190" t="s">
        <v>66</v>
      </c>
      <c r="F17" s="191">
        <v>30211</v>
      </c>
      <c r="G17" s="190" t="s">
        <v>153</v>
      </c>
      <c r="H17" s="192">
        <v>20000</v>
      </c>
      <c r="I17" s="192">
        <v>20000</v>
      </c>
      <c r="J17" s="192"/>
      <c r="K17" s="192"/>
      <c r="L17" s="192"/>
      <c r="M17" s="192"/>
      <c r="N17" s="192"/>
      <c r="O17" s="192"/>
      <c r="P17" s="192"/>
      <c r="Q17" s="192"/>
      <c r="R17" s="192"/>
      <c r="S17" s="192"/>
      <c r="T17" s="192"/>
      <c r="U17" s="192"/>
      <c r="V17" s="192"/>
      <c r="W17" s="192"/>
    </row>
    <row r="18" ht="18.85" customHeight="1" spans="1:23">
      <c r="A18" s="190" t="s">
        <v>46</v>
      </c>
      <c r="B18" s="191" t="s">
        <v>147</v>
      </c>
      <c r="C18" s="191" t="s">
        <v>148</v>
      </c>
      <c r="D18" s="191">
        <v>2013401</v>
      </c>
      <c r="E18" s="190" t="s">
        <v>66</v>
      </c>
      <c r="F18" s="191">
        <v>30299</v>
      </c>
      <c r="G18" s="190" t="s">
        <v>154</v>
      </c>
      <c r="H18" s="192">
        <v>23000</v>
      </c>
      <c r="I18" s="192">
        <v>23000</v>
      </c>
      <c r="J18" s="192"/>
      <c r="K18" s="192"/>
      <c r="L18" s="192"/>
      <c r="M18" s="192"/>
      <c r="N18" s="192"/>
      <c r="O18" s="192"/>
      <c r="P18" s="192"/>
      <c r="Q18" s="192"/>
      <c r="R18" s="192"/>
      <c r="S18" s="192"/>
      <c r="T18" s="192"/>
      <c r="U18" s="192"/>
      <c r="V18" s="192"/>
      <c r="W18" s="192"/>
    </row>
    <row r="19" ht="18.85" customHeight="1" spans="1:23">
      <c r="A19" s="190" t="s">
        <v>46</v>
      </c>
      <c r="B19" s="191" t="s">
        <v>147</v>
      </c>
      <c r="C19" s="191" t="s">
        <v>148</v>
      </c>
      <c r="D19" s="191">
        <v>2013401</v>
      </c>
      <c r="E19" s="190" t="s">
        <v>66</v>
      </c>
      <c r="F19" s="191">
        <v>30229</v>
      </c>
      <c r="G19" s="190" t="s">
        <v>155</v>
      </c>
      <c r="H19" s="192">
        <v>12600</v>
      </c>
      <c r="I19" s="192">
        <v>12600</v>
      </c>
      <c r="J19" s="192"/>
      <c r="K19" s="192"/>
      <c r="L19" s="192"/>
      <c r="M19" s="192"/>
      <c r="N19" s="192"/>
      <c r="O19" s="192"/>
      <c r="P19" s="192"/>
      <c r="Q19" s="192"/>
      <c r="R19" s="192"/>
      <c r="S19" s="192"/>
      <c r="T19" s="192"/>
      <c r="U19" s="192"/>
      <c r="V19" s="192"/>
      <c r="W19" s="192"/>
    </row>
    <row r="20" ht="18.85" customHeight="1" spans="1:23">
      <c r="A20" s="190" t="s">
        <v>46</v>
      </c>
      <c r="B20" s="191" t="s">
        <v>156</v>
      </c>
      <c r="C20" s="191" t="s">
        <v>157</v>
      </c>
      <c r="D20" s="191">
        <v>2013401</v>
      </c>
      <c r="E20" s="190" t="s">
        <v>66</v>
      </c>
      <c r="F20" s="191">
        <v>30239</v>
      </c>
      <c r="G20" s="190" t="s">
        <v>158</v>
      </c>
      <c r="H20" s="192">
        <v>130200</v>
      </c>
      <c r="I20" s="192">
        <v>130200</v>
      </c>
      <c r="J20" s="192"/>
      <c r="K20" s="192"/>
      <c r="L20" s="192"/>
      <c r="M20" s="192"/>
      <c r="N20" s="192"/>
      <c r="O20" s="192"/>
      <c r="P20" s="192"/>
      <c r="Q20" s="192"/>
      <c r="R20" s="192"/>
      <c r="S20" s="192"/>
      <c r="T20" s="192"/>
      <c r="U20" s="192"/>
      <c r="V20" s="192"/>
      <c r="W20" s="192"/>
    </row>
    <row r="21" ht="18.85" customHeight="1" spans="1:23">
      <c r="A21" s="190" t="s">
        <v>46</v>
      </c>
      <c r="B21" s="191" t="s">
        <v>159</v>
      </c>
      <c r="C21" s="191" t="s">
        <v>160</v>
      </c>
      <c r="D21" s="191">
        <v>2013401</v>
      </c>
      <c r="E21" s="190" t="s">
        <v>66</v>
      </c>
      <c r="F21" s="191">
        <v>30101</v>
      </c>
      <c r="G21" s="190" t="s">
        <v>142</v>
      </c>
      <c r="H21" s="192">
        <v>128352</v>
      </c>
      <c r="I21" s="192">
        <v>128352</v>
      </c>
      <c r="J21" s="192"/>
      <c r="K21" s="192"/>
      <c r="L21" s="192"/>
      <c r="M21" s="192"/>
      <c r="N21" s="192"/>
      <c r="O21" s="192"/>
      <c r="P21" s="192"/>
      <c r="Q21" s="192"/>
      <c r="R21" s="192"/>
      <c r="S21" s="192"/>
      <c r="T21" s="192"/>
      <c r="U21" s="192"/>
      <c r="V21" s="192"/>
      <c r="W21" s="192"/>
    </row>
    <row r="22" ht="18.85" customHeight="1" spans="1:23">
      <c r="A22" s="190" t="s">
        <v>46</v>
      </c>
      <c r="B22" s="191" t="s">
        <v>159</v>
      </c>
      <c r="C22" s="191" t="s">
        <v>160</v>
      </c>
      <c r="D22" s="191">
        <v>2013401</v>
      </c>
      <c r="E22" s="190" t="s">
        <v>66</v>
      </c>
      <c r="F22" s="191">
        <v>30102</v>
      </c>
      <c r="G22" s="190" t="s">
        <v>143</v>
      </c>
      <c r="H22" s="192">
        <v>18000</v>
      </c>
      <c r="I22" s="192">
        <v>18000</v>
      </c>
      <c r="J22" s="192"/>
      <c r="K22" s="192"/>
      <c r="L22" s="192"/>
      <c r="M22" s="192"/>
      <c r="N22" s="192"/>
      <c r="O22" s="192"/>
      <c r="P22" s="192"/>
      <c r="Q22" s="192"/>
      <c r="R22" s="192"/>
      <c r="S22" s="192"/>
      <c r="T22" s="192"/>
      <c r="U22" s="192"/>
      <c r="V22" s="192"/>
      <c r="W22" s="192"/>
    </row>
    <row r="23" ht="18.85" customHeight="1" spans="1:23">
      <c r="A23" s="190" t="s">
        <v>46</v>
      </c>
      <c r="B23" s="191" t="s">
        <v>159</v>
      </c>
      <c r="C23" s="191" t="s">
        <v>160</v>
      </c>
      <c r="D23" s="191">
        <v>2013401</v>
      </c>
      <c r="E23" s="190" t="s">
        <v>66</v>
      </c>
      <c r="F23" s="191">
        <v>30107</v>
      </c>
      <c r="G23" s="190" t="s">
        <v>161</v>
      </c>
      <c r="H23" s="192">
        <v>120000</v>
      </c>
      <c r="I23" s="192">
        <v>120000</v>
      </c>
      <c r="J23" s="192"/>
      <c r="K23" s="192"/>
      <c r="L23" s="192"/>
      <c r="M23" s="192"/>
      <c r="N23" s="192"/>
      <c r="O23" s="192"/>
      <c r="P23" s="192"/>
      <c r="Q23" s="192"/>
      <c r="R23" s="192"/>
      <c r="S23" s="192"/>
      <c r="T23" s="192"/>
      <c r="U23" s="192"/>
      <c r="V23" s="192"/>
      <c r="W23" s="192"/>
    </row>
    <row r="24" ht="18.85" customHeight="1" spans="1:23">
      <c r="A24" s="190" t="s">
        <v>46</v>
      </c>
      <c r="B24" s="191" t="s">
        <v>159</v>
      </c>
      <c r="C24" s="191" t="s">
        <v>160</v>
      </c>
      <c r="D24" s="191">
        <v>2013401</v>
      </c>
      <c r="E24" s="190" t="s">
        <v>66</v>
      </c>
      <c r="F24" s="191">
        <v>30107</v>
      </c>
      <c r="G24" s="190" t="s">
        <v>161</v>
      </c>
      <c r="H24" s="192">
        <v>60000</v>
      </c>
      <c r="I24" s="192">
        <v>60000</v>
      </c>
      <c r="J24" s="192"/>
      <c r="K24" s="192"/>
      <c r="L24" s="192"/>
      <c r="M24" s="192"/>
      <c r="N24" s="192"/>
      <c r="O24" s="192"/>
      <c r="P24" s="192"/>
      <c r="Q24" s="192"/>
      <c r="R24" s="192"/>
      <c r="S24" s="192"/>
      <c r="T24" s="192"/>
      <c r="U24" s="192"/>
      <c r="V24" s="192"/>
      <c r="W24" s="192"/>
    </row>
    <row r="25" ht="18.85" customHeight="1" spans="1:23">
      <c r="A25" s="190" t="s">
        <v>46</v>
      </c>
      <c r="B25" s="191" t="s">
        <v>162</v>
      </c>
      <c r="C25" s="191" t="s">
        <v>163</v>
      </c>
      <c r="D25" s="191">
        <v>2013401</v>
      </c>
      <c r="E25" s="190" t="s">
        <v>66</v>
      </c>
      <c r="F25" s="191">
        <v>30228</v>
      </c>
      <c r="G25" s="190" t="s">
        <v>163</v>
      </c>
      <c r="H25" s="192">
        <v>28800</v>
      </c>
      <c r="I25" s="192">
        <v>28800</v>
      </c>
      <c r="J25" s="192"/>
      <c r="K25" s="192"/>
      <c r="L25" s="192"/>
      <c r="M25" s="192"/>
      <c r="N25" s="192"/>
      <c r="O25" s="192"/>
      <c r="P25" s="192"/>
      <c r="Q25" s="192"/>
      <c r="R25" s="192"/>
      <c r="S25" s="192"/>
      <c r="T25" s="192"/>
      <c r="U25" s="192"/>
      <c r="V25" s="192"/>
      <c r="W25" s="192"/>
    </row>
    <row r="26" ht="18.85" customHeight="1" spans="1:23">
      <c r="A26" s="190" t="s">
        <v>46</v>
      </c>
      <c r="B26" s="191" t="s">
        <v>164</v>
      </c>
      <c r="C26" s="191" t="s">
        <v>91</v>
      </c>
      <c r="D26" s="191">
        <v>2210201</v>
      </c>
      <c r="E26" s="190" t="s">
        <v>91</v>
      </c>
      <c r="F26" s="191">
        <v>30113</v>
      </c>
      <c r="G26" s="190" t="s">
        <v>91</v>
      </c>
      <c r="H26" s="192">
        <v>479250</v>
      </c>
      <c r="I26" s="192">
        <v>479250</v>
      </c>
      <c r="J26" s="192"/>
      <c r="K26" s="192"/>
      <c r="L26" s="192"/>
      <c r="M26" s="192"/>
      <c r="N26" s="192"/>
      <c r="O26" s="192"/>
      <c r="P26" s="192"/>
      <c r="Q26" s="192"/>
      <c r="R26" s="192"/>
      <c r="S26" s="192"/>
      <c r="T26" s="192"/>
      <c r="U26" s="192"/>
      <c r="V26" s="192"/>
      <c r="W26" s="192"/>
    </row>
    <row r="27" ht="18.85" customHeight="1" spans="1:23">
      <c r="A27" s="190" t="s">
        <v>46</v>
      </c>
      <c r="B27" s="191" t="s">
        <v>165</v>
      </c>
      <c r="C27" s="191" t="s">
        <v>120</v>
      </c>
      <c r="D27" s="191">
        <v>2013401</v>
      </c>
      <c r="E27" s="190" t="s">
        <v>66</v>
      </c>
      <c r="F27" s="191">
        <v>30217</v>
      </c>
      <c r="G27" s="190" t="s">
        <v>120</v>
      </c>
      <c r="H27" s="192">
        <v>10000</v>
      </c>
      <c r="I27" s="192">
        <v>10000</v>
      </c>
      <c r="J27" s="192"/>
      <c r="K27" s="192"/>
      <c r="L27" s="192"/>
      <c r="M27" s="192"/>
      <c r="N27" s="192"/>
      <c r="O27" s="192"/>
      <c r="P27" s="192"/>
      <c r="Q27" s="192"/>
      <c r="R27" s="192"/>
      <c r="S27" s="192"/>
      <c r="T27" s="192"/>
      <c r="U27" s="192"/>
      <c r="V27" s="192"/>
      <c r="W27" s="192"/>
    </row>
    <row r="28" ht="18.85" customHeight="1" spans="1:23">
      <c r="A28" s="190" t="s">
        <v>46</v>
      </c>
      <c r="B28" s="191" t="s">
        <v>166</v>
      </c>
      <c r="C28" s="191" t="s">
        <v>167</v>
      </c>
      <c r="D28" s="191">
        <v>2013401</v>
      </c>
      <c r="E28" s="190" t="s">
        <v>66</v>
      </c>
      <c r="F28" s="191">
        <v>30231</v>
      </c>
      <c r="G28" s="190" t="s">
        <v>168</v>
      </c>
      <c r="H28" s="192">
        <v>29000</v>
      </c>
      <c r="I28" s="192">
        <v>29000</v>
      </c>
      <c r="J28" s="192"/>
      <c r="K28" s="192"/>
      <c r="L28" s="192"/>
      <c r="M28" s="192"/>
      <c r="N28" s="192"/>
      <c r="O28" s="192"/>
      <c r="P28" s="192"/>
      <c r="Q28" s="192"/>
      <c r="R28" s="192"/>
      <c r="S28" s="192"/>
      <c r="T28" s="192"/>
      <c r="U28" s="192"/>
      <c r="V28" s="192"/>
      <c r="W28" s="192"/>
    </row>
    <row r="29" ht="18.85" customHeight="1" spans="1:23">
      <c r="A29" s="190" t="s">
        <v>46</v>
      </c>
      <c r="B29" s="191" t="s">
        <v>169</v>
      </c>
      <c r="C29" s="191" t="s">
        <v>170</v>
      </c>
      <c r="D29" s="191">
        <v>2080501</v>
      </c>
      <c r="E29" s="190" t="s">
        <v>77</v>
      </c>
      <c r="F29" s="191">
        <v>30201</v>
      </c>
      <c r="G29" s="190" t="s">
        <v>149</v>
      </c>
      <c r="H29" s="192">
        <v>3300</v>
      </c>
      <c r="I29" s="192">
        <v>3300</v>
      </c>
      <c r="J29" s="192"/>
      <c r="K29" s="192"/>
      <c r="L29" s="192"/>
      <c r="M29" s="192"/>
      <c r="N29" s="192"/>
      <c r="O29" s="192"/>
      <c r="P29" s="192"/>
      <c r="Q29" s="192"/>
      <c r="R29" s="192"/>
      <c r="S29" s="192"/>
      <c r="T29" s="192"/>
      <c r="U29" s="192"/>
      <c r="V29" s="192"/>
      <c r="W29" s="192"/>
    </row>
    <row r="30" ht="18.85" customHeight="1" spans="1:23">
      <c r="A30" s="190" t="s">
        <v>46</v>
      </c>
      <c r="B30" s="191" t="s">
        <v>171</v>
      </c>
      <c r="C30" s="191" t="s">
        <v>172</v>
      </c>
      <c r="D30" s="191">
        <v>2101102</v>
      </c>
      <c r="E30" s="190" t="s">
        <v>84</v>
      </c>
      <c r="F30" s="191">
        <v>30110</v>
      </c>
      <c r="G30" s="190" t="s">
        <v>173</v>
      </c>
      <c r="H30" s="192">
        <v>1412</v>
      </c>
      <c r="I30" s="192">
        <v>1412</v>
      </c>
      <c r="J30" s="192"/>
      <c r="K30" s="192"/>
      <c r="L30" s="192"/>
      <c r="M30" s="192"/>
      <c r="N30" s="192"/>
      <c r="O30" s="192"/>
      <c r="P30" s="192"/>
      <c r="Q30" s="192"/>
      <c r="R30" s="192"/>
      <c r="S30" s="192"/>
      <c r="T30" s="192"/>
      <c r="U30" s="192"/>
      <c r="V30" s="192"/>
      <c r="W30" s="192"/>
    </row>
    <row r="31" ht="18.85" customHeight="1" spans="1:23">
      <c r="A31" s="190" t="s">
        <v>46</v>
      </c>
      <c r="B31" s="191" t="s">
        <v>171</v>
      </c>
      <c r="C31" s="191" t="s">
        <v>172</v>
      </c>
      <c r="D31" s="191">
        <v>2101101</v>
      </c>
      <c r="E31" s="190" t="s">
        <v>83</v>
      </c>
      <c r="F31" s="191">
        <v>30110</v>
      </c>
      <c r="G31" s="190" t="s">
        <v>173</v>
      </c>
      <c r="H31" s="192">
        <v>9178</v>
      </c>
      <c r="I31" s="192">
        <v>9178</v>
      </c>
      <c r="J31" s="192"/>
      <c r="K31" s="192"/>
      <c r="L31" s="192"/>
      <c r="M31" s="192"/>
      <c r="N31" s="192"/>
      <c r="O31" s="192"/>
      <c r="P31" s="192"/>
      <c r="Q31" s="192"/>
      <c r="R31" s="192"/>
      <c r="S31" s="192"/>
      <c r="T31" s="192"/>
      <c r="U31" s="192"/>
      <c r="V31" s="192"/>
      <c r="W31" s="192"/>
    </row>
    <row r="32" ht="18.85" customHeight="1" spans="1:23">
      <c r="A32" s="190" t="s">
        <v>46</v>
      </c>
      <c r="B32" s="191" t="s">
        <v>174</v>
      </c>
      <c r="C32" s="191" t="s">
        <v>175</v>
      </c>
      <c r="D32" s="191">
        <v>2080505</v>
      </c>
      <c r="E32" s="190" t="s">
        <v>78</v>
      </c>
      <c r="F32" s="191">
        <v>30108</v>
      </c>
      <c r="G32" s="190" t="s">
        <v>176</v>
      </c>
      <c r="H32" s="192">
        <v>448200</v>
      </c>
      <c r="I32" s="192">
        <v>448200</v>
      </c>
      <c r="J32" s="192"/>
      <c r="K32" s="192"/>
      <c r="L32" s="192"/>
      <c r="M32" s="192"/>
      <c r="N32" s="192"/>
      <c r="O32" s="192"/>
      <c r="P32" s="192"/>
      <c r="Q32" s="192"/>
      <c r="R32" s="192"/>
      <c r="S32" s="192"/>
      <c r="T32" s="192"/>
      <c r="U32" s="192"/>
      <c r="V32" s="192"/>
      <c r="W32" s="192"/>
    </row>
    <row r="33" ht="18.85" customHeight="1" spans="1:23">
      <c r="A33" s="190" t="s">
        <v>46</v>
      </c>
      <c r="B33" s="191" t="s">
        <v>174</v>
      </c>
      <c r="C33" s="191" t="s">
        <v>175</v>
      </c>
      <c r="D33" s="191">
        <v>2101199</v>
      </c>
      <c r="E33" s="190" t="s">
        <v>86</v>
      </c>
      <c r="F33" s="191">
        <v>30112</v>
      </c>
      <c r="G33" s="190" t="s">
        <v>177</v>
      </c>
      <c r="H33" s="192">
        <v>4488</v>
      </c>
      <c r="I33" s="192">
        <v>4488</v>
      </c>
      <c r="J33" s="192"/>
      <c r="K33" s="192"/>
      <c r="L33" s="192"/>
      <c r="M33" s="192"/>
      <c r="N33" s="192"/>
      <c r="O33" s="192"/>
      <c r="P33" s="192"/>
      <c r="Q33" s="192"/>
      <c r="R33" s="192"/>
      <c r="S33" s="192"/>
      <c r="T33" s="192"/>
      <c r="U33" s="192"/>
      <c r="V33" s="192"/>
      <c r="W33" s="192"/>
    </row>
    <row r="34" ht="18.85" customHeight="1" spans="1:23">
      <c r="A34" s="190" t="s">
        <v>46</v>
      </c>
      <c r="B34" s="191" t="s">
        <v>174</v>
      </c>
      <c r="C34" s="191" t="s">
        <v>175</v>
      </c>
      <c r="D34" s="191">
        <v>2013401</v>
      </c>
      <c r="E34" s="190" t="s">
        <v>66</v>
      </c>
      <c r="F34" s="191">
        <v>30112</v>
      </c>
      <c r="G34" s="190" t="s">
        <v>177</v>
      </c>
      <c r="H34" s="192">
        <v>3516</v>
      </c>
      <c r="I34" s="192">
        <v>3516</v>
      </c>
      <c r="J34" s="192"/>
      <c r="K34" s="192"/>
      <c r="L34" s="192"/>
      <c r="M34" s="192"/>
      <c r="N34" s="192"/>
      <c r="O34" s="192"/>
      <c r="P34" s="192"/>
      <c r="Q34" s="192"/>
      <c r="R34" s="192"/>
      <c r="S34" s="192"/>
      <c r="T34" s="192"/>
      <c r="U34" s="192"/>
      <c r="V34" s="192"/>
      <c r="W34" s="192"/>
    </row>
    <row r="35" ht="18.85" customHeight="1" spans="1:23">
      <c r="A35" s="190" t="s">
        <v>46</v>
      </c>
      <c r="B35" s="191" t="s">
        <v>174</v>
      </c>
      <c r="C35" s="191" t="s">
        <v>175</v>
      </c>
      <c r="D35" s="191">
        <v>2101101</v>
      </c>
      <c r="E35" s="190" t="s">
        <v>83</v>
      </c>
      <c r="F35" s="191">
        <v>30110</v>
      </c>
      <c r="G35" s="190" t="s">
        <v>173</v>
      </c>
      <c r="H35" s="192">
        <v>186000</v>
      </c>
      <c r="I35" s="192">
        <v>186000</v>
      </c>
      <c r="J35" s="192"/>
      <c r="K35" s="192"/>
      <c r="L35" s="192"/>
      <c r="M35" s="192"/>
      <c r="N35" s="192"/>
      <c r="O35" s="192"/>
      <c r="P35" s="192"/>
      <c r="Q35" s="192"/>
      <c r="R35" s="192"/>
      <c r="S35" s="192"/>
      <c r="T35" s="192"/>
      <c r="U35" s="192"/>
      <c r="V35" s="192"/>
      <c r="W35" s="192"/>
    </row>
    <row r="36" ht="18.85" customHeight="1" spans="1:23">
      <c r="A36" s="190" t="s">
        <v>46</v>
      </c>
      <c r="B36" s="191" t="s">
        <v>174</v>
      </c>
      <c r="C36" s="191" t="s">
        <v>175</v>
      </c>
      <c r="D36" s="191">
        <v>2101103</v>
      </c>
      <c r="E36" s="190" t="s">
        <v>85</v>
      </c>
      <c r="F36" s="191">
        <v>30111</v>
      </c>
      <c r="G36" s="190" t="s">
        <v>178</v>
      </c>
      <c r="H36" s="192">
        <v>127884</v>
      </c>
      <c r="I36" s="192">
        <v>127884</v>
      </c>
      <c r="J36" s="192"/>
      <c r="K36" s="192"/>
      <c r="L36" s="192"/>
      <c r="M36" s="192"/>
      <c r="N36" s="192"/>
      <c r="O36" s="192"/>
      <c r="P36" s="192"/>
      <c r="Q36" s="192"/>
      <c r="R36" s="192"/>
      <c r="S36" s="192"/>
      <c r="T36" s="192"/>
      <c r="U36" s="192"/>
      <c r="V36" s="192"/>
      <c r="W36" s="192"/>
    </row>
    <row r="37" ht="18.85" customHeight="1" spans="1:23">
      <c r="A37" s="190" t="s">
        <v>46</v>
      </c>
      <c r="B37" s="191" t="s">
        <v>179</v>
      </c>
      <c r="C37" s="191" t="s">
        <v>180</v>
      </c>
      <c r="D37" s="191">
        <v>2013401</v>
      </c>
      <c r="E37" s="190" t="s">
        <v>66</v>
      </c>
      <c r="F37" s="191">
        <v>30103</v>
      </c>
      <c r="G37" s="190" t="s">
        <v>181</v>
      </c>
      <c r="H37" s="192">
        <v>269592</v>
      </c>
      <c r="I37" s="192">
        <v>269592</v>
      </c>
      <c r="J37" s="192"/>
      <c r="K37" s="192"/>
      <c r="L37" s="192"/>
      <c r="M37" s="192"/>
      <c r="N37" s="192"/>
      <c r="O37" s="192"/>
      <c r="P37" s="192"/>
      <c r="Q37" s="192"/>
      <c r="R37" s="192"/>
      <c r="S37" s="192"/>
      <c r="T37" s="192"/>
      <c r="U37" s="192"/>
      <c r="V37" s="192"/>
      <c r="W37" s="192"/>
    </row>
    <row r="38" ht="18.85" customHeight="1" spans="1:23">
      <c r="A38" s="190" t="s">
        <v>46</v>
      </c>
      <c r="B38" s="191" t="s">
        <v>182</v>
      </c>
      <c r="C38" s="191" t="s">
        <v>183</v>
      </c>
      <c r="D38" s="191">
        <v>2013401</v>
      </c>
      <c r="E38" s="190" t="s">
        <v>66</v>
      </c>
      <c r="F38" s="191">
        <v>30107</v>
      </c>
      <c r="G38" s="190" t="s">
        <v>161</v>
      </c>
      <c r="H38" s="192">
        <v>24000</v>
      </c>
      <c r="I38" s="192">
        <v>24000</v>
      </c>
      <c r="J38" s="192"/>
      <c r="K38" s="192"/>
      <c r="L38" s="192"/>
      <c r="M38" s="192"/>
      <c r="N38" s="192"/>
      <c r="O38" s="192"/>
      <c r="P38" s="192"/>
      <c r="Q38" s="192"/>
      <c r="R38" s="192"/>
      <c r="S38" s="192"/>
      <c r="T38" s="192"/>
      <c r="U38" s="192"/>
      <c r="V38" s="192"/>
      <c r="W38" s="192"/>
    </row>
    <row r="39" ht="18.85" customHeight="1" spans="1:23">
      <c r="A39" s="190" t="s">
        <v>46</v>
      </c>
      <c r="B39" s="193" t="s">
        <v>182</v>
      </c>
      <c r="C39" s="193" t="s">
        <v>183</v>
      </c>
      <c r="D39" s="191">
        <v>2013401</v>
      </c>
      <c r="E39" s="190" t="s">
        <v>66</v>
      </c>
      <c r="F39" s="191">
        <v>30107</v>
      </c>
      <c r="G39" s="190" t="s">
        <v>161</v>
      </c>
      <c r="H39" s="192">
        <v>48000</v>
      </c>
      <c r="I39" s="192">
        <v>48000</v>
      </c>
      <c r="J39" s="192"/>
      <c r="K39" s="192"/>
      <c r="L39" s="192"/>
      <c r="M39" s="192"/>
      <c r="N39" s="192"/>
      <c r="O39" s="192"/>
      <c r="P39" s="192"/>
      <c r="Q39" s="192"/>
      <c r="R39" s="192"/>
      <c r="S39" s="192"/>
      <c r="T39" s="192"/>
      <c r="U39" s="192"/>
      <c r="V39" s="192"/>
      <c r="W39" s="192"/>
    </row>
    <row r="40" s="185" customFormat="1" ht="18.85" customHeight="1" spans="1:23">
      <c r="A40" s="194" t="s">
        <v>46</v>
      </c>
      <c r="B40" s="195" t="s">
        <v>184</v>
      </c>
      <c r="C40" s="195" t="s">
        <v>185</v>
      </c>
      <c r="D40" s="196">
        <v>2013401</v>
      </c>
      <c r="E40" s="190" t="s">
        <v>66</v>
      </c>
      <c r="F40" s="196">
        <v>30207</v>
      </c>
      <c r="G40" s="190" t="s">
        <v>152</v>
      </c>
      <c r="H40" s="192">
        <v>6000</v>
      </c>
      <c r="I40" s="192">
        <v>6000</v>
      </c>
      <c r="J40" s="192"/>
      <c r="K40" s="192"/>
      <c r="L40" s="192"/>
      <c r="M40" s="192"/>
      <c r="N40" s="192"/>
      <c r="O40" s="192"/>
      <c r="P40" s="192"/>
      <c r="Q40" s="192"/>
      <c r="R40" s="192"/>
      <c r="S40" s="192"/>
      <c r="T40" s="192"/>
      <c r="U40" s="192"/>
      <c r="V40" s="192"/>
      <c r="W40" s="192"/>
    </row>
    <row r="41" s="185" customFormat="1" ht="18.85" customHeight="1" spans="1:23">
      <c r="A41" s="194" t="s">
        <v>46</v>
      </c>
      <c r="B41" s="195" t="s">
        <v>186</v>
      </c>
      <c r="C41" s="195" t="s">
        <v>187</v>
      </c>
      <c r="D41" s="196">
        <v>2013401</v>
      </c>
      <c r="E41" s="190" t="s">
        <v>66</v>
      </c>
      <c r="F41" s="196">
        <v>30305</v>
      </c>
      <c r="G41" s="190" t="s">
        <v>188</v>
      </c>
      <c r="H41" s="192">
        <v>10080</v>
      </c>
      <c r="I41" s="192">
        <v>10080</v>
      </c>
      <c r="J41" s="192"/>
      <c r="K41" s="192"/>
      <c r="L41" s="192"/>
      <c r="M41" s="192"/>
      <c r="N41" s="192"/>
      <c r="O41" s="192"/>
      <c r="P41" s="192"/>
      <c r="Q41" s="192"/>
      <c r="R41" s="192"/>
      <c r="S41" s="192"/>
      <c r="T41" s="192"/>
      <c r="U41" s="192"/>
      <c r="V41" s="192"/>
      <c r="W41" s="192"/>
    </row>
    <row r="42" ht="18.85" customHeight="1" spans="1:23">
      <c r="A42" s="197" t="s">
        <v>92</v>
      </c>
      <c r="B42" s="198"/>
      <c r="C42" s="198"/>
      <c r="D42" s="199"/>
      <c r="E42" s="199"/>
      <c r="F42" s="199"/>
      <c r="G42" s="200"/>
      <c r="H42" s="192">
        <f>SUM(H10:H41)</f>
        <v>3916532</v>
      </c>
      <c r="I42" s="192">
        <f>SUM(I10:I41)</f>
        <v>3916532</v>
      </c>
      <c r="J42" s="192"/>
      <c r="K42" s="192"/>
      <c r="L42" s="192"/>
      <c r="M42" s="192"/>
      <c r="N42" s="192"/>
      <c r="O42" s="192"/>
      <c r="P42" s="192"/>
      <c r="Q42" s="192"/>
      <c r="R42" s="192"/>
      <c r="S42" s="192"/>
      <c r="T42" s="192"/>
      <c r="U42" s="192"/>
      <c r="V42" s="192"/>
      <c r="W42" s="192"/>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W48"/>
  <sheetViews>
    <sheetView showZeros="0" workbookViewId="0">
      <pane ySplit="1" topLeftCell="A2" activePane="bottomLeft" state="frozen"/>
      <selection/>
      <selection pane="bottomLeft" activeCell="D15" sqref="D15"/>
    </sheetView>
  </sheetViews>
  <sheetFormatPr defaultColWidth="9.10833333333333" defaultRowHeight="14.25" customHeight="1"/>
  <cols>
    <col min="1" max="1" width="14.55" style="3" customWidth="1"/>
    <col min="2" max="2" width="21" style="3" customWidth="1"/>
    <col min="3" max="3" width="31.3333333333333" style="3" customWidth="1"/>
    <col min="4" max="4" width="23.8916666666667" style="165" customWidth="1"/>
    <col min="5" max="5" width="15.55" style="3" customWidth="1"/>
    <col min="6" max="6" width="19.7833333333333" style="3" customWidth="1"/>
    <col min="7" max="7" width="14.8916666666667" style="3" customWidth="1"/>
    <col min="8" max="8" width="19.7833333333333" style="3" customWidth="1"/>
    <col min="9" max="16" width="14.2166666666667" style="3" customWidth="1"/>
    <col min="17" max="17" width="13.55" style="3" customWidth="1"/>
    <col min="18" max="23" width="15.2166666666667" style="3" customWidth="1"/>
    <col min="24" max="16384" width="9.10833333333333" style="3"/>
  </cols>
  <sheetData>
    <row r="2" ht="13.6" customHeight="1" spans="1:23">
      <c r="A2" s="166"/>
      <c r="B2" s="166"/>
      <c r="C2" s="166"/>
      <c r="D2" s="167"/>
      <c r="E2" s="168"/>
      <c r="F2" s="168"/>
      <c r="G2" s="168"/>
      <c r="H2" s="168"/>
      <c r="I2" s="166"/>
      <c r="J2" s="166"/>
      <c r="K2" s="166"/>
      <c r="L2" s="166"/>
      <c r="M2" s="166"/>
      <c r="N2" s="166"/>
      <c r="O2" s="166"/>
      <c r="P2" s="166"/>
      <c r="Q2" s="166"/>
      <c r="R2" s="166"/>
      <c r="S2" s="166"/>
      <c r="T2" s="166"/>
      <c r="U2" s="182"/>
      <c r="V2" s="166"/>
      <c r="W2" s="182" t="s">
        <v>189</v>
      </c>
    </row>
    <row r="3" ht="27.85" customHeight="1" spans="1:23">
      <c r="A3" s="139" t="s">
        <v>190</v>
      </c>
      <c r="B3" s="139"/>
      <c r="C3" s="139"/>
      <c r="D3" s="169"/>
      <c r="E3" s="139"/>
      <c r="F3" s="139"/>
      <c r="G3" s="139"/>
      <c r="H3" s="139"/>
      <c r="I3" s="139"/>
      <c r="J3" s="139"/>
      <c r="K3" s="139"/>
      <c r="L3" s="139"/>
      <c r="M3" s="139"/>
      <c r="N3" s="139"/>
      <c r="O3" s="139"/>
      <c r="P3" s="139"/>
      <c r="Q3" s="139"/>
      <c r="R3" s="139"/>
      <c r="S3" s="139"/>
      <c r="T3" s="139"/>
      <c r="U3" s="139"/>
      <c r="V3" s="139"/>
      <c r="W3" s="139"/>
    </row>
    <row r="4" ht="13.6" customHeight="1" spans="1:23">
      <c r="A4" s="170" t="str">
        <f>'部门财务收支预算总表01-1'!A4</f>
        <v>单位名称：中共新平彝族傣族自治县委员会统战部</v>
      </c>
      <c r="B4" s="171" t="str">
        <f t="shared" ref="B4" si="0">"单位名称："&amp;"绩效评价中心"</f>
        <v>单位名称：绩效评价中心</v>
      </c>
      <c r="C4" s="171"/>
      <c r="D4" s="172"/>
      <c r="E4" s="171"/>
      <c r="F4" s="171"/>
      <c r="G4" s="171"/>
      <c r="H4" s="171"/>
      <c r="I4" s="171"/>
      <c r="J4" s="177"/>
      <c r="K4" s="177"/>
      <c r="L4" s="177"/>
      <c r="M4" s="177"/>
      <c r="N4" s="177"/>
      <c r="O4" s="177"/>
      <c r="P4" s="177"/>
      <c r="Q4" s="177"/>
      <c r="R4" s="166"/>
      <c r="S4" s="166"/>
      <c r="T4" s="166"/>
      <c r="U4" s="182"/>
      <c r="V4" s="166"/>
      <c r="W4" s="182" t="s">
        <v>116</v>
      </c>
    </row>
    <row r="5" ht="21.8" customHeight="1" spans="1:23">
      <c r="A5" s="12" t="s">
        <v>191</v>
      </c>
      <c r="B5" s="12" t="s">
        <v>126</v>
      </c>
      <c r="C5" s="12" t="s">
        <v>127</v>
      </c>
      <c r="D5" s="12" t="s">
        <v>192</v>
      </c>
      <c r="E5" s="13" t="s">
        <v>128</v>
      </c>
      <c r="F5" s="13" t="s">
        <v>129</v>
      </c>
      <c r="G5" s="13" t="s">
        <v>130</v>
      </c>
      <c r="H5" s="13" t="s">
        <v>131</v>
      </c>
      <c r="I5" s="178" t="s">
        <v>32</v>
      </c>
      <c r="J5" s="178" t="s">
        <v>193</v>
      </c>
      <c r="K5" s="178"/>
      <c r="L5" s="178"/>
      <c r="M5" s="178"/>
      <c r="N5" s="178" t="s">
        <v>133</v>
      </c>
      <c r="O5" s="178"/>
      <c r="P5" s="178"/>
      <c r="Q5" s="13" t="s">
        <v>38</v>
      </c>
      <c r="R5" s="14" t="s">
        <v>52</v>
      </c>
      <c r="S5" s="15"/>
      <c r="T5" s="15"/>
      <c r="U5" s="15"/>
      <c r="V5" s="15"/>
      <c r="W5" s="16"/>
    </row>
    <row r="6" ht="21.8" customHeight="1" spans="1:23">
      <c r="A6" s="17"/>
      <c r="B6" s="17"/>
      <c r="C6" s="17"/>
      <c r="D6" s="17"/>
      <c r="E6" s="18"/>
      <c r="F6" s="18"/>
      <c r="G6" s="18"/>
      <c r="H6" s="18"/>
      <c r="I6" s="178"/>
      <c r="J6" s="141" t="s">
        <v>35</v>
      </c>
      <c r="K6" s="141"/>
      <c r="L6" s="141" t="s">
        <v>36</v>
      </c>
      <c r="M6" s="141" t="s">
        <v>37</v>
      </c>
      <c r="N6" s="13" t="s">
        <v>35</v>
      </c>
      <c r="O6" s="13" t="s">
        <v>36</v>
      </c>
      <c r="P6" s="13" t="s">
        <v>37</v>
      </c>
      <c r="Q6" s="18"/>
      <c r="R6" s="13" t="s">
        <v>34</v>
      </c>
      <c r="S6" s="13" t="s">
        <v>45</v>
      </c>
      <c r="T6" s="13" t="s">
        <v>139</v>
      </c>
      <c r="U6" s="13" t="s">
        <v>41</v>
      </c>
      <c r="V6" s="13" t="s">
        <v>42</v>
      </c>
      <c r="W6" s="13" t="s">
        <v>43</v>
      </c>
    </row>
    <row r="7" ht="40.6" customHeight="1" spans="1:23">
      <c r="A7" s="20"/>
      <c r="B7" s="20"/>
      <c r="C7" s="20"/>
      <c r="D7" s="20"/>
      <c r="E7" s="21"/>
      <c r="F7" s="21"/>
      <c r="G7" s="21"/>
      <c r="H7" s="21"/>
      <c r="I7" s="178"/>
      <c r="J7" s="141" t="s">
        <v>34</v>
      </c>
      <c r="K7" s="141" t="s">
        <v>194</v>
      </c>
      <c r="L7" s="141"/>
      <c r="M7" s="141"/>
      <c r="N7" s="21"/>
      <c r="O7" s="21"/>
      <c r="P7" s="21"/>
      <c r="Q7" s="21"/>
      <c r="R7" s="21"/>
      <c r="S7" s="21"/>
      <c r="T7" s="21"/>
      <c r="U7" s="22"/>
      <c r="V7" s="21"/>
      <c r="W7" s="21"/>
    </row>
    <row r="8" ht="15.05" customHeight="1" spans="1:23">
      <c r="A8" s="25">
        <v>1</v>
      </c>
      <c r="B8" s="25">
        <v>2</v>
      </c>
      <c r="C8" s="25">
        <v>3</v>
      </c>
      <c r="D8" s="173">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183">
        <v>22</v>
      </c>
      <c r="W8" s="183">
        <v>23</v>
      </c>
    </row>
    <row r="9" ht="15.05" customHeight="1" spans="1:23">
      <c r="A9" s="174" t="s">
        <v>195</v>
      </c>
      <c r="B9" s="174" t="s">
        <v>196</v>
      </c>
      <c r="C9" s="174" t="s">
        <v>197</v>
      </c>
      <c r="D9" s="175" t="s">
        <v>46</v>
      </c>
      <c r="E9" s="174">
        <v>2013499</v>
      </c>
      <c r="F9" s="176" t="s">
        <v>70</v>
      </c>
      <c r="G9" s="174">
        <v>30201</v>
      </c>
      <c r="H9" s="176" t="s">
        <v>149</v>
      </c>
      <c r="I9" s="179">
        <v>14264.92</v>
      </c>
      <c r="J9" s="179"/>
      <c r="K9" s="23"/>
      <c r="L9" s="23"/>
      <c r="M9" s="23"/>
      <c r="N9" s="23"/>
      <c r="O9" s="23"/>
      <c r="P9" s="23"/>
      <c r="Q9" s="23"/>
      <c r="R9" s="23">
        <f>SUM(S9:W9)</f>
        <v>14264.92</v>
      </c>
      <c r="S9" s="23"/>
      <c r="T9" s="23"/>
      <c r="U9" s="23">
        <v>14264.92</v>
      </c>
      <c r="V9" s="184"/>
      <c r="W9" s="183"/>
    </row>
    <row r="10" ht="15.05" customHeight="1" spans="1:23">
      <c r="A10" s="174" t="s">
        <v>195</v>
      </c>
      <c r="B10" s="174" t="s">
        <v>198</v>
      </c>
      <c r="C10" s="174" t="s">
        <v>199</v>
      </c>
      <c r="D10" s="175" t="s">
        <v>46</v>
      </c>
      <c r="E10" s="174">
        <v>2013404</v>
      </c>
      <c r="F10" s="176" t="s">
        <v>68</v>
      </c>
      <c r="G10" s="174">
        <v>30201</v>
      </c>
      <c r="H10" s="176" t="s">
        <v>149</v>
      </c>
      <c r="I10" s="179">
        <v>130000</v>
      </c>
      <c r="J10" s="179">
        <v>130000</v>
      </c>
      <c r="K10" s="179">
        <v>130000</v>
      </c>
      <c r="L10" s="23"/>
      <c r="M10" s="23"/>
      <c r="N10" s="23"/>
      <c r="O10" s="23"/>
      <c r="P10" s="23"/>
      <c r="Q10" s="23"/>
      <c r="R10" s="23"/>
      <c r="S10" s="23"/>
      <c r="T10" s="23"/>
      <c r="U10" s="23"/>
      <c r="V10" s="184"/>
      <c r="W10" s="183"/>
    </row>
    <row r="11" ht="15.05" customHeight="1" spans="1:23">
      <c r="A11" s="174" t="s">
        <v>195</v>
      </c>
      <c r="B11" s="174" t="s">
        <v>198</v>
      </c>
      <c r="C11" s="174" t="s">
        <v>200</v>
      </c>
      <c r="D11" s="175" t="s">
        <v>46</v>
      </c>
      <c r="E11" s="174">
        <v>2012304</v>
      </c>
      <c r="F11" s="176" t="s">
        <v>64</v>
      </c>
      <c r="G11" s="174">
        <v>30201</v>
      </c>
      <c r="H11" s="176" t="s">
        <v>149</v>
      </c>
      <c r="I11" s="179">
        <v>130000</v>
      </c>
      <c r="J11" s="179">
        <v>130000</v>
      </c>
      <c r="K11" s="179">
        <v>130000</v>
      </c>
      <c r="L11" s="23"/>
      <c r="M11" s="23"/>
      <c r="N11" s="23"/>
      <c r="O11" s="23"/>
      <c r="P11" s="23"/>
      <c r="Q11" s="23"/>
      <c r="R11" s="23"/>
      <c r="S11" s="23"/>
      <c r="T11" s="23"/>
      <c r="U11" s="23"/>
      <c r="V11" s="184"/>
      <c r="W11" s="183"/>
    </row>
    <row r="12" ht="15.05" customHeight="1" spans="1:23">
      <c r="A12" s="174" t="s">
        <v>195</v>
      </c>
      <c r="B12" s="174" t="s">
        <v>201</v>
      </c>
      <c r="C12" s="174" t="s">
        <v>202</v>
      </c>
      <c r="D12" s="175" t="s">
        <v>46</v>
      </c>
      <c r="E12" s="174">
        <v>2013402</v>
      </c>
      <c r="F12" s="176" t="s">
        <v>67</v>
      </c>
      <c r="G12" s="174">
        <v>30305</v>
      </c>
      <c r="H12" s="176" t="s">
        <v>188</v>
      </c>
      <c r="I12" s="179">
        <v>20000</v>
      </c>
      <c r="J12" s="179">
        <v>20000</v>
      </c>
      <c r="K12" s="179">
        <v>20000</v>
      </c>
      <c r="L12" s="23"/>
      <c r="M12" s="23"/>
      <c r="N12" s="23"/>
      <c r="O12" s="23"/>
      <c r="P12" s="23"/>
      <c r="Q12" s="23"/>
      <c r="R12" s="23"/>
      <c r="S12" s="23"/>
      <c r="T12" s="23"/>
      <c r="U12" s="23"/>
      <c r="V12" s="184"/>
      <c r="W12" s="183"/>
    </row>
    <row r="13" ht="15.05" customHeight="1" spans="1:23">
      <c r="A13" s="174" t="s">
        <v>195</v>
      </c>
      <c r="B13" s="174" t="s">
        <v>203</v>
      </c>
      <c r="C13" s="174" t="s">
        <v>204</v>
      </c>
      <c r="D13" s="175" t="s">
        <v>46</v>
      </c>
      <c r="E13" s="174">
        <v>2013404</v>
      </c>
      <c r="F13" s="176" t="s">
        <v>68</v>
      </c>
      <c r="G13" s="174">
        <v>30305</v>
      </c>
      <c r="H13" s="176" t="s">
        <v>188</v>
      </c>
      <c r="I13" s="179">
        <v>81600</v>
      </c>
      <c r="J13" s="179">
        <v>81600</v>
      </c>
      <c r="K13" s="179">
        <v>81600</v>
      </c>
      <c r="L13" s="23"/>
      <c r="M13" s="23"/>
      <c r="N13" s="23"/>
      <c r="O13" s="23"/>
      <c r="P13" s="23"/>
      <c r="Q13" s="23"/>
      <c r="R13" s="23"/>
      <c r="S13" s="23"/>
      <c r="T13" s="23"/>
      <c r="U13" s="23"/>
      <c r="V13" s="184"/>
      <c r="W13" s="183"/>
    </row>
    <row r="14" ht="15.05" customHeight="1" spans="1:23">
      <c r="A14" s="174" t="s">
        <v>195</v>
      </c>
      <c r="B14" s="174" t="s">
        <v>205</v>
      </c>
      <c r="C14" s="174" t="s">
        <v>206</v>
      </c>
      <c r="D14" s="175" t="s">
        <v>46</v>
      </c>
      <c r="E14" s="174">
        <v>2013699</v>
      </c>
      <c r="F14" s="176" t="s">
        <v>72</v>
      </c>
      <c r="G14" s="174">
        <v>30201</v>
      </c>
      <c r="H14" s="176" t="s">
        <v>149</v>
      </c>
      <c r="I14" s="179">
        <v>1920</v>
      </c>
      <c r="J14" s="179">
        <v>1920</v>
      </c>
      <c r="K14" s="179">
        <v>1920</v>
      </c>
      <c r="L14" s="23"/>
      <c r="M14" s="23"/>
      <c r="N14" s="23"/>
      <c r="O14" s="23"/>
      <c r="P14" s="23"/>
      <c r="Q14" s="23"/>
      <c r="R14" s="23"/>
      <c r="S14" s="23"/>
      <c r="T14" s="23"/>
      <c r="U14" s="23"/>
      <c r="V14" s="184"/>
      <c r="W14" s="183"/>
    </row>
    <row r="15" ht="15.05" customHeight="1" spans="1:23">
      <c r="A15" s="174" t="s">
        <v>195</v>
      </c>
      <c r="B15" s="174" t="s">
        <v>205</v>
      </c>
      <c r="C15" s="174" t="s">
        <v>206</v>
      </c>
      <c r="D15" s="175" t="s">
        <v>46</v>
      </c>
      <c r="E15" s="174">
        <v>2013699</v>
      </c>
      <c r="F15" s="176" t="s">
        <v>72</v>
      </c>
      <c r="G15" s="174">
        <v>30201</v>
      </c>
      <c r="H15" s="176" t="s">
        <v>149</v>
      </c>
      <c r="I15" s="179">
        <v>2000</v>
      </c>
      <c r="J15" s="179">
        <v>2000</v>
      </c>
      <c r="K15" s="179">
        <v>2000</v>
      </c>
      <c r="L15" s="23"/>
      <c r="M15" s="23"/>
      <c r="N15" s="23"/>
      <c r="O15" s="23"/>
      <c r="P15" s="23"/>
      <c r="Q15" s="23"/>
      <c r="R15" s="23"/>
      <c r="S15" s="23"/>
      <c r="T15" s="23"/>
      <c r="U15" s="23"/>
      <c r="V15" s="184"/>
      <c r="W15" s="183"/>
    </row>
    <row r="16" ht="15.05" customHeight="1" spans="1:23">
      <c r="A16" s="174" t="s">
        <v>195</v>
      </c>
      <c r="B16" s="174" t="s">
        <v>205</v>
      </c>
      <c r="C16" s="174" t="s">
        <v>206</v>
      </c>
      <c r="D16" s="175" t="s">
        <v>46</v>
      </c>
      <c r="E16" s="174">
        <v>2013699</v>
      </c>
      <c r="F16" s="176" t="s">
        <v>72</v>
      </c>
      <c r="G16" s="174">
        <v>30201</v>
      </c>
      <c r="H16" s="176" t="s">
        <v>149</v>
      </c>
      <c r="I16" s="179">
        <v>1200</v>
      </c>
      <c r="J16" s="179">
        <v>1200</v>
      </c>
      <c r="K16" s="179">
        <v>1200</v>
      </c>
      <c r="L16" s="23"/>
      <c r="M16" s="23"/>
      <c r="N16" s="23"/>
      <c r="O16" s="23"/>
      <c r="P16" s="23"/>
      <c r="Q16" s="23"/>
      <c r="R16" s="23"/>
      <c r="S16" s="23"/>
      <c r="T16" s="23"/>
      <c r="U16" s="23"/>
      <c r="V16" s="184"/>
      <c r="W16" s="183"/>
    </row>
    <row r="17" ht="15.05" customHeight="1" spans="1:23">
      <c r="A17" s="174" t="s">
        <v>195</v>
      </c>
      <c r="B17" s="174" t="s">
        <v>205</v>
      </c>
      <c r="C17" s="174" t="s">
        <v>206</v>
      </c>
      <c r="D17" s="175" t="s">
        <v>46</v>
      </c>
      <c r="E17" s="174">
        <v>2013699</v>
      </c>
      <c r="F17" s="176" t="s">
        <v>72</v>
      </c>
      <c r="G17" s="174">
        <v>30201</v>
      </c>
      <c r="H17" s="176" t="s">
        <v>149</v>
      </c>
      <c r="I17" s="179">
        <v>5000</v>
      </c>
      <c r="J17" s="179">
        <v>5000</v>
      </c>
      <c r="K17" s="179">
        <v>5000</v>
      </c>
      <c r="L17" s="23"/>
      <c r="M17" s="23"/>
      <c r="N17" s="23"/>
      <c r="O17" s="23"/>
      <c r="P17" s="23"/>
      <c r="Q17" s="23"/>
      <c r="R17" s="23"/>
      <c r="S17" s="23"/>
      <c r="T17" s="23"/>
      <c r="U17" s="23"/>
      <c r="V17" s="184"/>
      <c r="W17" s="183"/>
    </row>
    <row r="18" ht="15.05" customHeight="1" spans="1:23">
      <c r="A18" s="174" t="s">
        <v>195</v>
      </c>
      <c r="B18" s="174" t="s">
        <v>207</v>
      </c>
      <c r="C18" s="174" t="s">
        <v>208</v>
      </c>
      <c r="D18" s="175" t="s">
        <v>46</v>
      </c>
      <c r="E18" s="174">
        <v>2013401</v>
      </c>
      <c r="F18" s="176" t="s">
        <v>66</v>
      </c>
      <c r="G18" s="174">
        <v>30201</v>
      </c>
      <c r="H18" s="176" t="s">
        <v>149</v>
      </c>
      <c r="I18" s="179">
        <v>66700</v>
      </c>
      <c r="J18" s="179">
        <v>66700</v>
      </c>
      <c r="K18" s="179">
        <v>66700</v>
      </c>
      <c r="L18" s="23"/>
      <c r="M18" s="23"/>
      <c r="N18" s="23"/>
      <c r="O18" s="23"/>
      <c r="P18" s="23"/>
      <c r="Q18" s="23"/>
      <c r="R18" s="23"/>
      <c r="S18" s="23"/>
      <c r="T18" s="23"/>
      <c r="U18" s="23"/>
      <c r="V18" s="184"/>
      <c r="W18" s="183"/>
    </row>
    <row r="19" ht="15.05" customHeight="1" spans="1:23">
      <c r="A19" s="174" t="s">
        <v>195</v>
      </c>
      <c r="B19" s="174" t="s">
        <v>209</v>
      </c>
      <c r="C19" s="174" t="s">
        <v>210</v>
      </c>
      <c r="D19" s="175" t="s">
        <v>46</v>
      </c>
      <c r="E19" s="174">
        <v>2012304</v>
      </c>
      <c r="F19" s="176" t="s">
        <v>64</v>
      </c>
      <c r="G19" s="174">
        <v>30227</v>
      </c>
      <c r="H19" s="176" t="s">
        <v>211</v>
      </c>
      <c r="I19" s="179">
        <v>50000</v>
      </c>
      <c r="J19" s="179">
        <v>50000</v>
      </c>
      <c r="K19" s="179">
        <v>50000</v>
      </c>
      <c r="L19" s="23"/>
      <c r="M19" s="23"/>
      <c r="N19" s="23"/>
      <c r="O19" s="23"/>
      <c r="P19" s="23"/>
      <c r="Q19" s="23"/>
      <c r="R19" s="23"/>
      <c r="S19" s="23"/>
      <c r="T19" s="23"/>
      <c r="U19" s="23"/>
      <c r="V19" s="184"/>
      <c r="W19" s="183"/>
    </row>
    <row r="20" ht="15.05" customHeight="1" spans="1:23">
      <c r="A20" s="174" t="s">
        <v>195</v>
      </c>
      <c r="B20" s="174" t="s">
        <v>209</v>
      </c>
      <c r="C20" s="174" t="s">
        <v>210</v>
      </c>
      <c r="D20" s="175" t="s">
        <v>46</v>
      </c>
      <c r="E20" s="174">
        <v>2012304</v>
      </c>
      <c r="F20" s="176" t="s">
        <v>64</v>
      </c>
      <c r="G20" s="174">
        <v>30215</v>
      </c>
      <c r="H20" s="176" t="s">
        <v>212</v>
      </c>
      <c r="I20" s="179">
        <v>10000</v>
      </c>
      <c r="J20" s="179">
        <v>10000</v>
      </c>
      <c r="K20" s="179">
        <v>10000</v>
      </c>
      <c r="L20" s="23"/>
      <c r="M20" s="23"/>
      <c r="N20" s="23"/>
      <c r="O20" s="23"/>
      <c r="P20" s="23"/>
      <c r="Q20" s="23"/>
      <c r="R20" s="23"/>
      <c r="S20" s="23"/>
      <c r="T20" s="23"/>
      <c r="U20" s="23"/>
      <c r="V20" s="184"/>
      <c r="W20" s="183"/>
    </row>
    <row r="21" ht="15.05" customHeight="1" spans="1:23">
      <c r="A21" s="174" t="s">
        <v>195</v>
      </c>
      <c r="B21" s="174" t="s">
        <v>209</v>
      </c>
      <c r="C21" s="174" t="s">
        <v>210</v>
      </c>
      <c r="D21" s="175" t="s">
        <v>46</v>
      </c>
      <c r="E21" s="174">
        <v>2012304</v>
      </c>
      <c r="F21" s="176" t="s">
        <v>64</v>
      </c>
      <c r="G21" s="174">
        <v>30201</v>
      </c>
      <c r="H21" s="176" t="s">
        <v>149</v>
      </c>
      <c r="I21" s="179">
        <v>145000</v>
      </c>
      <c r="J21" s="179">
        <v>145000</v>
      </c>
      <c r="K21" s="179">
        <v>145000</v>
      </c>
      <c r="L21" s="23"/>
      <c r="M21" s="23"/>
      <c r="N21" s="23"/>
      <c r="O21" s="23"/>
      <c r="P21" s="23"/>
      <c r="Q21" s="23"/>
      <c r="R21" s="23"/>
      <c r="S21" s="23"/>
      <c r="T21" s="23"/>
      <c r="U21" s="23"/>
      <c r="V21" s="184"/>
      <c r="W21" s="183"/>
    </row>
    <row r="22" ht="15.05" customHeight="1" spans="1:23">
      <c r="A22" s="174" t="s">
        <v>195</v>
      </c>
      <c r="B22" s="174" t="s">
        <v>209</v>
      </c>
      <c r="C22" s="174" t="s">
        <v>210</v>
      </c>
      <c r="D22" s="175" t="s">
        <v>46</v>
      </c>
      <c r="E22" s="174">
        <v>2013450</v>
      </c>
      <c r="F22" s="176" t="s">
        <v>69</v>
      </c>
      <c r="G22" s="174">
        <v>30227</v>
      </c>
      <c r="H22" s="176" t="s">
        <v>211</v>
      </c>
      <c r="I22" s="179">
        <v>200000</v>
      </c>
      <c r="J22" s="179">
        <v>200000</v>
      </c>
      <c r="K22" s="179">
        <v>200000</v>
      </c>
      <c r="L22" s="23"/>
      <c r="M22" s="23"/>
      <c r="N22" s="23"/>
      <c r="O22" s="23"/>
      <c r="P22" s="23"/>
      <c r="Q22" s="23"/>
      <c r="R22" s="23"/>
      <c r="S22" s="23"/>
      <c r="T22" s="23"/>
      <c r="U22" s="23"/>
      <c r="V22" s="184"/>
      <c r="W22" s="183"/>
    </row>
    <row r="23" ht="15.05" customHeight="1" spans="1:23">
      <c r="A23" s="174" t="s">
        <v>195</v>
      </c>
      <c r="B23" s="174" t="s">
        <v>209</v>
      </c>
      <c r="C23" s="174" t="s">
        <v>210</v>
      </c>
      <c r="D23" s="175" t="s">
        <v>46</v>
      </c>
      <c r="E23" s="174">
        <v>2012304</v>
      </c>
      <c r="F23" s="176" t="s">
        <v>64</v>
      </c>
      <c r="G23" s="174">
        <v>30216</v>
      </c>
      <c r="H23" s="176" t="s">
        <v>213</v>
      </c>
      <c r="I23" s="179">
        <v>4500</v>
      </c>
      <c r="J23" s="179">
        <v>4500</v>
      </c>
      <c r="K23" s="179">
        <v>4500</v>
      </c>
      <c r="L23" s="23"/>
      <c r="M23" s="23"/>
      <c r="N23" s="23"/>
      <c r="O23" s="23"/>
      <c r="P23" s="23"/>
      <c r="Q23" s="23"/>
      <c r="R23" s="23"/>
      <c r="S23" s="23"/>
      <c r="T23" s="23"/>
      <c r="U23" s="23"/>
      <c r="V23" s="184"/>
      <c r="W23" s="183"/>
    </row>
    <row r="24" ht="15.05" customHeight="1" spans="1:23">
      <c r="A24" s="174" t="s">
        <v>195</v>
      </c>
      <c r="B24" s="174" t="s">
        <v>209</v>
      </c>
      <c r="C24" s="174" t="s">
        <v>210</v>
      </c>
      <c r="D24" s="175" t="s">
        <v>46</v>
      </c>
      <c r="E24" s="174">
        <v>2012304</v>
      </c>
      <c r="F24" s="176" t="s">
        <v>64</v>
      </c>
      <c r="G24" s="174">
        <v>30216</v>
      </c>
      <c r="H24" s="176" t="s">
        <v>213</v>
      </c>
      <c r="I24" s="179">
        <v>4000</v>
      </c>
      <c r="J24" s="179">
        <v>4000</v>
      </c>
      <c r="K24" s="179">
        <v>4000</v>
      </c>
      <c r="L24" s="23"/>
      <c r="M24" s="23"/>
      <c r="N24" s="23"/>
      <c r="O24" s="23"/>
      <c r="P24" s="23"/>
      <c r="Q24" s="23"/>
      <c r="R24" s="23"/>
      <c r="S24" s="23"/>
      <c r="T24" s="23"/>
      <c r="U24" s="23"/>
      <c r="V24" s="184"/>
      <c r="W24" s="183"/>
    </row>
    <row r="25" ht="15.05" customHeight="1" spans="1:23">
      <c r="A25" s="174" t="s">
        <v>195</v>
      </c>
      <c r="B25" s="174" t="s">
        <v>209</v>
      </c>
      <c r="C25" s="174" t="s">
        <v>210</v>
      </c>
      <c r="D25" s="175" t="s">
        <v>46</v>
      </c>
      <c r="E25" s="174">
        <v>2012304</v>
      </c>
      <c r="F25" s="176" t="s">
        <v>64</v>
      </c>
      <c r="G25" s="174">
        <v>30216</v>
      </c>
      <c r="H25" s="176" t="s">
        <v>213</v>
      </c>
      <c r="I25" s="179">
        <v>1500</v>
      </c>
      <c r="J25" s="179">
        <v>1500</v>
      </c>
      <c r="K25" s="179">
        <v>1500</v>
      </c>
      <c r="L25" s="23"/>
      <c r="M25" s="23"/>
      <c r="N25" s="23"/>
      <c r="O25" s="23"/>
      <c r="P25" s="23"/>
      <c r="Q25" s="23"/>
      <c r="R25" s="23"/>
      <c r="S25" s="23"/>
      <c r="T25" s="23"/>
      <c r="U25" s="23"/>
      <c r="V25" s="184"/>
      <c r="W25" s="183"/>
    </row>
    <row r="26" ht="15.05" customHeight="1" spans="1:23">
      <c r="A26" s="174" t="s">
        <v>195</v>
      </c>
      <c r="B26" s="174" t="s">
        <v>209</v>
      </c>
      <c r="C26" s="174" t="s">
        <v>210</v>
      </c>
      <c r="D26" s="175" t="s">
        <v>46</v>
      </c>
      <c r="E26" s="174">
        <v>2012304</v>
      </c>
      <c r="F26" s="176" t="s">
        <v>64</v>
      </c>
      <c r="G26" s="174">
        <v>30215</v>
      </c>
      <c r="H26" s="176" t="s">
        <v>212</v>
      </c>
      <c r="I26" s="179">
        <v>5000</v>
      </c>
      <c r="J26" s="179">
        <v>5000</v>
      </c>
      <c r="K26" s="179">
        <v>5000</v>
      </c>
      <c r="L26" s="23"/>
      <c r="M26" s="23"/>
      <c r="N26" s="23"/>
      <c r="O26" s="23"/>
      <c r="P26" s="23"/>
      <c r="Q26" s="23"/>
      <c r="R26" s="23"/>
      <c r="S26" s="23"/>
      <c r="T26" s="23"/>
      <c r="U26" s="23"/>
      <c r="V26" s="184"/>
      <c r="W26" s="183"/>
    </row>
    <row r="27" ht="15.05" customHeight="1" spans="1:23">
      <c r="A27" s="174" t="s">
        <v>195</v>
      </c>
      <c r="B27" s="174" t="s">
        <v>209</v>
      </c>
      <c r="C27" s="174" t="s">
        <v>210</v>
      </c>
      <c r="D27" s="175" t="s">
        <v>46</v>
      </c>
      <c r="E27" s="174">
        <v>2012304</v>
      </c>
      <c r="F27" s="176" t="s">
        <v>64</v>
      </c>
      <c r="G27" s="174">
        <v>30202</v>
      </c>
      <c r="H27" s="176" t="s">
        <v>214</v>
      </c>
      <c r="I27" s="179">
        <v>20000</v>
      </c>
      <c r="J27" s="179">
        <v>20000</v>
      </c>
      <c r="K27" s="179">
        <v>20000</v>
      </c>
      <c r="L27" s="23"/>
      <c r="M27" s="23"/>
      <c r="N27" s="23"/>
      <c r="O27" s="23"/>
      <c r="P27" s="23"/>
      <c r="Q27" s="23"/>
      <c r="R27" s="23"/>
      <c r="S27" s="23"/>
      <c r="T27" s="23"/>
      <c r="U27" s="23"/>
      <c r="V27" s="184"/>
      <c r="W27" s="183"/>
    </row>
    <row r="28" ht="15.05" customHeight="1" spans="1:23">
      <c r="A28" s="174" t="s">
        <v>195</v>
      </c>
      <c r="B28" s="174" t="s">
        <v>209</v>
      </c>
      <c r="C28" s="174" t="s">
        <v>210</v>
      </c>
      <c r="D28" s="175" t="s">
        <v>46</v>
      </c>
      <c r="E28" s="174">
        <v>2013450</v>
      </c>
      <c r="F28" s="176" t="s">
        <v>69</v>
      </c>
      <c r="G28" s="174">
        <v>30227</v>
      </c>
      <c r="H28" s="176" t="s">
        <v>211</v>
      </c>
      <c r="I28" s="179">
        <v>50000</v>
      </c>
      <c r="J28" s="179">
        <v>50000</v>
      </c>
      <c r="K28" s="179">
        <v>50000</v>
      </c>
      <c r="L28" s="23"/>
      <c r="M28" s="23"/>
      <c r="N28" s="23"/>
      <c r="O28" s="23"/>
      <c r="P28" s="23"/>
      <c r="Q28" s="23"/>
      <c r="R28" s="23"/>
      <c r="S28" s="23"/>
      <c r="T28" s="23"/>
      <c r="U28" s="23"/>
      <c r="V28" s="184"/>
      <c r="W28" s="183"/>
    </row>
    <row r="29" ht="15.05" customHeight="1" spans="1:23">
      <c r="A29" s="174" t="s">
        <v>195</v>
      </c>
      <c r="B29" s="174" t="s">
        <v>209</v>
      </c>
      <c r="C29" s="174" t="s">
        <v>210</v>
      </c>
      <c r="D29" s="175" t="s">
        <v>46</v>
      </c>
      <c r="E29" s="174">
        <v>2012304</v>
      </c>
      <c r="F29" s="176" t="s">
        <v>64</v>
      </c>
      <c r="G29" s="174">
        <v>30217</v>
      </c>
      <c r="H29" s="176" t="s">
        <v>120</v>
      </c>
      <c r="I29" s="179">
        <v>10000</v>
      </c>
      <c r="J29" s="179">
        <v>10000</v>
      </c>
      <c r="K29" s="179">
        <v>10000</v>
      </c>
      <c r="L29" s="23"/>
      <c r="M29" s="23"/>
      <c r="N29" s="23"/>
      <c r="O29" s="23"/>
      <c r="P29" s="23"/>
      <c r="Q29" s="23"/>
      <c r="R29" s="23"/>
      <c r="S29" s="23"/>
      <c r="T29" s="23"/>
      <c r="U29" s="23"/>
      <c r="V29" s="184"/>
      <c r="W29" s="183"/>
    </row>
    <row r="30" s="164" customFormat="1" ht="15.05" customHeight="1" spans="1:23">
      <c r="A30" s="174" t="s">
        <v>195</v>
      </c>
      <c r="B30" s="174" t="s">
        <v>215</v>
      </c>
      <c r="C30" s="174" t="s">
        <v>216</v>
      </c>
      <c r="D30" s="175" t="s">
        <v>46</v>
      </c>
      <c r="E30" s="174">
        <v>2013404</v>
      </c>
      <c r="F30" s="176" t="s">
        <v>68</v>
      </c>
      <c r="G30" s="174">
        <v>30216</v>
      </c>
      <c r="H30" s="176" t="s">
        <v>213</v>
      </c>
      <c r="I30" s="180">
        <v>30000</v>
      </c>
      <c r="J30" s="180">
        <v>30000</v>
      </c>
      <c r="K30" s="180">
        <v>30000</v>
      </c>
      <c r="L30" s="23"/>
      <c r="M30" s="23"/>
      <c r="N30" s="23"/>
      <c r="O30" s="23"/>
      <c r="P30" s="23"/>
      <c r="Q30" s="23"/>
      <c r="R30" s="23"/>
      <c r="S30" s="23"/>
      <c r="T30" s="23"/>
      <c r="U30" s="23"/>
      <c r="V30" s="184"/>
      <c r="W30" s="183"/>
    </row>
    <row r="31" s="164" customFormat="1" ht="15.05" customHeight="1" spans="1:23">
      <c r="A31" s="174" t="s">
        <v>195</v>
      </c>
      <c r="B31" s="174" t="s">
        <v>215</v>
      </c>
      <c r="C31" s="174" t="s">
        <v>216</v>
      </c>
      <c r="D31" s="175" t="s">
        <v>46</v>
      </c>
      <c r="E31" s="174">
        <v>2013404</v>
      </c>
      <c r="F31" s="176" t="s">
        <v>68</v>
      </c>
      <c r="G31" s="174">
        <v>30201</v>
      </c>
      <c r="H31" s="176" t="s">
        <v>149</v>
      </c>
      <c r="I31" s="180">
        <v>18374</v>
      </c>
      <c r="J31" s="180">
        <v>18374</v>
      </c>
      <c r="K31" s="180">
        <v>18374</v>
      </c>
      <c r="L31" s="23"/>
      <c r="M31" s="23"/>
      <c r="N31" s="23"/>
      <c r="O31" s="23"/>
      <c r="P31" s="23"/>
      <c r="Q31" s="23"/>
      <c r="R31" s="23"/>
      <c r="S31" s="23"/>
      <c r="T31" s="23"/>
      <c r="U31" s="23"/>
      <c r="V31" s="184"/>
      <c r="W31" s="183"/>
    </row>
    <row r="32" s="164" customFormat="1" ht="15.05" customHeight="1" spans="1:23">
      <c r="A32" s="174" t="s">
        <v>195</v>
      </c>
      <c r="B32" s="174" t="s">
        <v>215</v>
      </c>
      <c r="C32" s="174" t="s">
        <v>216</v>
      </c>
      <c r="D32" s="175" t="s">
        <v>46</v>
      </c>
      <c r="E32" s="174">
        <v>2013404</v>
      </c>
      <c r="F32" s="176" t="s">
        <v>68</v>
      </c>
      <c r="G32" s="174">
        <v>30215</v>
      </c>
      <c r="H32" s="176" t="s">
        <v>212</v>
      </c>
      <c r="I32" s="180">
        <v>20000</v>
      </c>
      <c r="J32" s="180">
        <v>20000</v>
      </c>
      <c r="K32" s="180">
        <v>20000</v>
      </c>
      <c r="L32" s="23"/>
      <c r="M32" s="23"/>
      <c r="N32" s="23"/>
      <c r="O32" s="23"/>
      <c r="P32" s="23"/>
      <c r="Q32" s="23"/>
      <c r="R32" s="23"/>
      <c r="S32" s="23"/>
      <c r="T32" s="23"/>
      <c r="U32" s="23"/>
      <c r="V32" s="184"/>
      <c r="W32" s="183"/>
    </row>
    <row r="33" s="164" customFormat="1" ht="15.05" customHeight="1" spans="1:23">
      <c r="A33" s="174" t="s">
        <v>195</v>
      </c>
      <c r="B33" s="174" t="s">
        <v>217</v>
      </c>
      <c r="C33" s="174" t="s">
        <v>218</v>
      </c>
      <c r="D33" s="175" t="s">
        <v>46</v>
      </c>
      <c r="E33" s="174">
        <v>2012304</v>
      </c>
      <c r="F33" s="176" t="s">
        <v>64</v>
      </c>
      <c r="G33" s="174">
        <v>31205</v>
      </c>
      <c r="H33" s="176" t="s">
        <v>219</v>
      </c>
      <c r="I33" s="180">
        <v>45035.51</v>
      </c>
      <c r="J33" s="180">
        <v>45035.51</v>
      </c>
      <c r="K33" s="180">
        <v>45035.51</v>
      </c>
      <c r="L33" s="23"/>
      <c r="M33" s="23"/>
      <c r="N33" s="23"/>
      <c r="O33" s="23"/>
      <c r="P33" s="23"/>
      <c r="Q33" s="23"/>
      <c r="R33" s="23"/>
      <c r="S33" s="23"/>
      <c r="T33" s="23"/>
      <c r="U33" s="23"/>
      <c r="V33" s="184"/>
      <c r="W33" s="183"/>
    </row>
    <row r="34" s="164" customFormat="1" ht="15.05" customHeight="1" spans="1:23">
      <c r="A34" s="174" t="s">
        <v>195</v>
      </c>
      <c r="B34" s="174" t="s">
        <v>217</v>
      </c>
      <c r="C34" s="174" t="s">
        <v>218</v>
      </c>
      <c r="D34" s="175" t="s">
        <v>46</v>
      </c>
      <c r="E34" s="174">
        <v>2012304</v>
      </c>
      <c r="F34" s="176" t="s">
        <v>64</v>
      </c>
      <c r="G34" s="174">
        <v>31205</v>
      </c>
      <c r="H34" s="176" t="s">
        <v>219</v>
      </c>
      <c r="I34" s="180">
        <v>2574.14</v>
      </c>
      <c r="J34" s="180">
        <v>2574.14</v>
      </c>
      <c r="K34" s="180">
        <v>2574.14</v>
      </c>
      <c r="L34" s="23"/>
      <c r="M34" s="23"/>
      <c r="N34" s="23"/>
      <c r="O34" s="23"/>
      <c r="P34" s="23"/>
      <c r="Q34" s="23"/>
      <c r="R34" s="23"/>
      <c r="S34" s="23"/>
      <c r="T34" s="23"/>
      <c r="U34" s="23"/>
      <c r="V34" s="184"/>
      <c r="W34" s="183"/>
    </row>
    <row r="35" s="164" customFormat="1" ht="15.05" customHeight="1" spans="1:23">
      <c r="A35" s="174" t="s">
        <v>195</v>
      </c>
      <c r="B35" s="174" t="s">
        <v>217</v>
      </c>
      <c r="C35" s="174" t="s">
        <v>218</v>
      </c>
      <c r="D35" s="175" t="s">
        <v>46</v>
      </c>
      <c r="E35" s="174">
        <v>2012304</v>
      </c>
      <c r="F35" s="176" t="s">
        <v>64</v>
      </c>
      <c r="G35" s="174">
        <v>31205</v>
      </c>
      <c r="H35" s="176" t="s">
        <v>219</v>
      </c>
      <c r="I35" s="180">
        <v>28147.19</v>
      </c>
      <c r="J35" s="180">
        <v>28147.19</v>
      </c>
      <c r="K35" s="180">
        <v>28147.19</v>
      </c>
      <c r="L35" s="23"/>
      <c r="M35" s="23"/>
      <c r="N35" s="23"/>
      <c r="O35" s="23"/>
      <c r="P35" s="23"/>
      <c r="Q35" s="23"/>
      <c r="R35" s="23"/>
      <c r="S35" s="23"/>
      <c r="T35" s="23"/>
      <c r="U35" s="23"/>
      <c r="V35" s="184"/>
      <c r="W35" s="183"/>
    </row>
    <row r="36" s="164" customFormat="1" ht="15.05" customHeight="1" spans="1:23">
      <c r="A36" s="174" t="s">
        <v>195</v>
      </c>
      <c r="B36" s="174" t="s">
        <v>217</v>
      </c>
      <c r="C36" s="174" t="s">
        <v>218</v>
      </c>
      <c r="D36" s="175" t="s">
        <v>46</v>
      </c>
      <c r="E36" s="174">
        <v>2012304</v>
      </c>
      <c r="F36" s="176" t="s">
        <v>64</v>
      </c>
      <c r="G36" s="174">
        <v>31205</v>
      </c>
      <c r="H36" s="176" t="s">
        <v>219</v>
      </c>
      <c r="I36" s="180">
        <v>90359.71</v>
      </c>
      <c r="J36" s="180">
        <v>90359.71</v>
      </c>
      <c r="K36" s="180">
        <v>90359.71</v>
      </c>
      <c r="L36" s="23"/>
      <c r="M36" s="23"/>
      <c r="N36" s="23"/>
      <c r="O36" s="23"/>
      <c r="P36" s="23"/>
      <c r="Q36" s="23"/>
      <c r="R36" s="23"/>
      <c r="S36" s="23"/>
      <c r="T36" s="23"/>
      <c r="U36" s="23"/>
      <c r="V36" s="184"/>
      <c r="W36" s="183"/>
    </row>
    <row r="37" s="164" customFormat="1" ht="15.05" customHeight="1" spans="1:23">
      <c r="A37" s="174" t="s">
        <v>195</v>
      </c>
      <c r="B37" s="174" t="s">
        <v>217</v>
      </c>
      <c r="C37" s="174" t="s">
        <v>218</v>
      </c>
      <c r="D37" s="175" t="s">
        <v>46</v>
      </c>
      <c r="E37" s="174">
        <v>2012304</v>
      </c>
      <c r="F37" s="176" t="s">
        <v>64</v>
      </c>
      <c r="G37" s="174">
        <v>31205</v>
      </c>
      <c r="H37" s="176" t="s">
        <v>219</v>
      </c>
      <c r="I37" s="180">
        <v>191647.26</v>
      </c>
      <c r="J37" s="180">
        <v>191647.26</v>
      </c>
      <c r="K37" s="180">
        <v>191647.26</v>
      </c>
      <c r="L37" s="23"/>
      <c r="M37" s="23"/>
      <c r="N37" s="23"/>
      <c r="O37" s="23"/>
      <c r="P37" s="23"/>
      <c r="Q37" s="23"/>
      <c r="R37" s="23"/>
      <c r="S37" s="23"/>
      <c r="T37" s="23"/>
      <c r="U37" s="23"/>
      <c r="V37" s="184"/>
      <c r="W37" s="183"/>
    </row>
    <row r="38" s="164" customFormat="1" ht="15.05" customHeight="1" spans="1:23">
      <c r="A38" s="174" t="s">
        <v>195</v>
      </c>
      <c r="B38" s="174" t="s">
        <v>217</v>
      </c>
      <c r="C38" s="174" t="s">
        <v>218</v>
      </c>
      <c r="D38" s="175" t="s">
        <v>46</v>
      </c>
      <c r="E38" s="174">
        <v>2012304</v>
      </c>
      <c r="F38" s="176" t="s">
        <v>64</v>
      </c>
      <c r="G38" s="174">
        <v>31205</v>
      </c>
      <c r="H38" s="176" t="s">
        <v>219</v>
      </c>
      <c r="I38" s="180">
        <v>13448.1</v>
      </c>
      <c r="J38" s="180">
        <v>13448.1</v>
      </c>
      <c r="K38" s="180">
        <v>13448.1</v>
      </c>
      <c r="L38" s="23"/>
      <c r="M38" s="23"/>
      <c r="N38" s="23"/>
      <c r="O38" s="23"/>
      <c r="P38" s="23"/>
      <c r="Q38" s="23"/>
      <c r="R38" s="23"/>
      <c r="S38" s="23"/>
      <c r="T38" s="23"/>
      <c r="U38" s="23"/>
      <c r="V38" s="184"/>
      <c r="W38" s="183"/>
    </row>
    <row r="39" s="164" customFormat="1" ht="15.05" customHeight="1" spans="1:23">
      <c r="A39" s="174" t="s">
        <v>195</v>
      </c>
      <c r="B39" s="174" t="s">
        <v>217</v>
      </c>
      <c r="C39" s="174" t="s">
        <v>218</v>
      </c>
      <c r="D39" s="175" t="s">
        <v>46</v>
      </c>
      <c r="E39" s="174">
        <v>2012304</v>
      </c>
      <c r="F39" s="176" t="s">
        <v>64</v>
      </c>
      <c r="G39" s="174">
        <v>31205</v>
      </c>
      <c r="H39" s="176" t="s">
        <v>219</v>
      </c>
      <c r="I39" s="180">
        <v>122827.61</v>
      </c>
      <c r="J39" s="180">
        <v>122827.61</v>
      </c>
      <c r="K39" s="180">
        <v>122827.61</v>
      </c>
      <c r="L39" s="23"/>
      <c r="M39" s="23"/>
      <c r="N39" s="23"/>
      <c r="O39" s="23"/>
      <c r="P39" s="23"/>
      <c r="Q39" s="23"/>
      <c r="R39" s="23"/>
      <c r="S39" s="23"/>
      <c r="T39" s="23"/>
      <c r="U39" s="23"/>
      <c r="V39" s="184"/>
      <c r="W39" s="183"/>
    </row>
    <row r="40" s="164" customFormat="1" ht="15.05" customHeight="1" spans="1:23">
      <c r="A40" s="174" t="s">
        <v>195</v>
      </c>
      <c r="B40" s="174" t="s">
        <v>217</v>
      </c>
      <c r="C40" s="174" t="s">
        <v>218</v>
      </c>
      <c r="D40" s="175" t="s">
        <v>46</v>
      </c>
      <c r="E40" s="174">
        <v>2012304</v>
      </c>
      <c r="F40" s="176" t="s">
        <v>64</v>
      </c>
      <c r="G40" s="174">
        <v>31205</v>
      </c>
      <c r="H40" s="176" t="s">
        <v>219</v>
      </c>
      <c r="I40" s="180">
        <v>436642.35</v>
      </c>
      <c r="J40" s="180">
        <v>436642.35</v>
      </c>
      <c r="K40" s="180">
        <v>436642.35</v>
      </c>
      <c r="L40" s="23"/>
      <c r="M40" s="23"/>
      <c r="N40" s="23"/>
      <c r="O40" s="23"/>
      <c r="P40" s="23"/>
      <c r="Q40" s="23"/>
      <c r="R40" s="23"/>
      <c r="S40" s="23"/>
      <c r="T40" s="23"/>
      <c r="U40" s="23"/>
      <c r="V40" s="184"/>
      <c r="W40" s="183"/>
    </row>
    <row r="41" s="164" customFormat="1" ht="15.05" customHeight="1" spans="1:23">
      <c r="A41" s="174" t="s">
        <v>195</v>
      </c>
      <c r="B41" s="174" t="s">
        <v>217</v>
      </c>
      <c r="C41" s="174" t="s">
        <v>218</v>
      </c>
      <c r="D41" s="175" t="s">
        <v>46</v>
      </c>
      <c r="E41" s="174">
        <v>2012304</v>
      </c>
      <c r="F41" s="176" t="s">
        <v>64</v>
      </c>
      <c r="G41" s="174">
        <v>31205</v>
      </c>
      <c r="H41" s="176" t="s">
        <v>219</v>
      </c>
      <c r="I41" s="180">
        <v>51242.32</v>
      </c>
      <c r="J41" s="180">
        <v>51242.32</v>
      </c>
      <c r="K41" s="180">
        <v>51242.32</v>
      </c>
      <c r="L41" s="23"/>
      <c r="M41" s="23"/>
      <c r="N41" s="23"/>
      <c r="O41" s="23"/>
      <c r="P41" s="23"/>
      <c r="Q41" s="23"/>
      <c r="R41" s="23"/>
      <c r="S41" s="23"/>
      <c r="T41" s="23"/>
      <c r="U41" s="23"/>
      <c r="V41" s="184"/>
      <c r="W41" s="183"/>
    </row>
    <row r="42" s="164" customFormat="1" ht="15.05" customHeight="1" spans="1:23">
      <c r="A42" s="174" t="s">
        <v>195</v>
      </c>
      <c r="B42" s="174" t="s">
        <v>217</v>
      </c>
      <c r="C42" s="174" t="s">
        <v>218</v>
      </c>
      <c r="D42" s="175" t="s">
        <v>46</v>
      </c>
      <c r="E42" s="174">
        <v>2012304</v>
      </c>
      <c r="F42" s="176" t="s">
        <v>64</v>
      </c>
      <c r="G42" s="174">
        <v>31205</v>
      </c>
      <c r="H42" s="176" t="s">
        <v>219</v>
      </c>
      <c r="I42" s="180">
        <v>198618.14</v>
      </c>
      <c r="J42" s="180">
        <v>198618.14</v>
      </c>
      <c r="K42" s="180">
        <v>198618.14</v>
      </c>
      <c r="L42" s="23"/>
      <c r="M42" s="23"/>
      <c r="N42" s="23"/>
      <c r="O42" s="23"/>
      <c r="P42" s="23"/>
      <c r="Q42" s="23"/>
      <c r="R42" s="23"/>
      <c r="S42" s="23"/>
      <c r="T42" s="23"/>
      <c r="U42" s="23"/>
      <c r="V42" s="184"/>
      <c r="W42" s="183"/>
    </row>
    <row r="43" s="164" customFormat="1" ht="15.05" customHeight="1" spans="1:23">
      <c r="A43" s="174" t="s">
        <v>195</v>
      </c>
      <c r="B43" s="174" t="s">
        <v>217</v>
      </c>
      <c r="C43" s="174" t="s">
        <v>218</v>
      </c>
      <c r="D43" s="175" t="s">
        <v>46</v>
      </c>
      <c r="E43" s="174">
        <v>2012304</v>
      </c>
      <c r="F43" s="176" t="s">
        <v>64</v>
      </c>
      <c r="G43" s="174">
        <v>31205</v>
      </c>
      <c r="H43" s="176" t="s">
        <v>219</v>
      </c>
      <c r="I43" s="180">
        <v>24317.25</v>
      </c>
      <c r="J43" s="180">
        <v>24317.25</v>
      </c>
      <c r="K43" s="180">
        <v>24317.25</v>
      </c>
      <c r="L43" s="23"/>
      <c r="M43" s="23"/>
      <c r="N43" s="23"/>
      <c r="O43" s="23"/>
      <c r="P43" s="23"/>
      <c r="Q43" s="23"/>
      <c r="R43" s="23"/>
      <c r="S43" s="23"/>
      <c r="T43" s="23"/>
      <c r="U43" s="23"/>
      <c r="V43" s="184"/>
      <c r="W43" s="183"/>
    </row>
    <row r="44" s="164" customFormat="1" ht="15.05" customHeight="1" spans="1:23">
      <c r="A44" s="174" t="s">
        <v>195</v>
      </c>
      <c r="B44" s="174" t="s">
        <v>217</v>
      </c>
      <c r="C44" s="174" t="s">
        <v>218</v>
      </c>
      <c r="D44" s="175" t="s">
        <v>46</v>
      </c>
      <c r="E44" s="174">
        <v>2012304</v>
      </c>
      <c r="F44" s="176" t="s">
        <v>64</v>
      </c>
      <c r="G44" s="174">
        <v>31205</v>
      </c>
      <c r="H44" s="176" t="s">
        <v>219</v>
      </c>
      <c r="I44" s="180">
        <v>280220.94</v>
      </c>
      <c r="J44" s="180">
        <v>280220.94</v>
      </c>
      <c r="K44" s="180">
        <v>280220.94</v>
      </c>
      <c r="L44" s="23"/>
      <c r="M44" s="23"/>
      <c r="N44" s="23"/>
      <c r="O44" s="23"/>
      <c r="P44" s="23"/>
      <c r="Q44" s="23"/>
      <c r="R44" s="23"/>
      <c r="S44" s="23"/>
      <c r="T44" s="23"/>
      <c r="U44" s="23"/>
      <c r="V44" s="184"/>
      <c r="W44" s="183"/>
    </row>
    <row r="45" s="164" customFormat="1" ht="15.05" customHeight="1" spans="1:23">
      <c r="A45" s="174" t="s">
        <v>195</v>
      </c>
      <c r="B45" s="174" t="s">
        <v>217</v>
      </c>
      <c r="C45" s="174" t="s">
        <v>218</v>
      </c>
      <c r="D45" s="175" t="s">
        <v>46</v>
      </c>
      <c r="E45" s="174">
        <v>2012304</v>
      </c>
      <c r="F45" s="176" t="s">
        <v>64</v>
      </c>
      <c r="G45" s="174">
        <v>31205</v>
      </c>
      <c r="H45" s="176" t="s">
        <v>219</v>
      </c>
      <c r="I45" s="180">
        <v>42244.85</v>
      </c>
      <c r="J45" s="180">
        <v>42244.85</v>
      </c>
      <c r="K45" s="180">
        <v>42244.85</v>
      </c>
      <c r="L45" s="23"/>
      <c r="M45" s="23"/>
      <c r="N45" s="23"/>
      <c r="O45" s="23"/>
      <c r="P45" s="23"/>
      <c r="Q45" s="23"/>
      <c r="R45" s="23"/>
      <c r="S45" s="23"/>
      <c r="T45" s="23"/>
      <c r="U45" s="23"/>
      <c r="V45" s="184"/>
      <c r="W45" s="183"/>
    </row>
    <row r="46" s="164" customFormat="1" ht="15.05" customHeight="1" spans="1:23">
      <c r="A46" s="174" t="s">
        <v>195</v>
      </c>
      <c r="B46" s="174" t="s">
        <v>217</v>
      </c>
      <c r="C46" s="174" t="s">
        <v>218</v>
      </c>
      <c r="D46" s="175" t="s">
        <v>46</v>
      </c>
      <c r="E46" s="174">
        <v>2012304</v>
      </c>
      <c r="F46" s="176" t="s">
        <v>64</v>
      </c>
      <c r="G46" s="174">
        <v>31205</v>
      </c>
      <c r="H46" s="176" t="s">
        <v>219</v>
      </c>
      <c r="I46" s="180">
        <v>86125.6</v>
      </c>
      <c r="J46" s="180">
        <v>86125.6</v>
      </c>
      <c r="K46" s="180">
        <v>86125.6</v>
      </c>
      <c r="L46" s="23"/>
      <c r="M46" s="23"/>
      <c r="N46" s="23"/>
      <c r="O46" s="23"/>
      <c r="P46" s="23"/>
      <c r="Q46" s="23"/>
      <c r="R46" s="23"/>
      <c r="S46" s="23"/>
      <c r="T46" s="23"/>
      <c r="U46" s="23"/>
      <c r="V46" s="184"/>
      <c r="W46" s="183"/>
    </row>
    <row r="47" s="164" customFormat="1" ht="15.05" customHeight="1" spans="1:23">
      <c r="A47" s="174" t="s">
        <v>195</v>
      </c>
      <c r="B47" s="174" t="s">
        <v>217</v>
      </c>
      <c r="C47" s="174" t="s">
        <v>218</v>
      </c>
      <c r="D47" s="175" t="s">
        <v>46</v>
      </c>
      <c r="E47" s="174">
        <v>2012304</v>
      </c>
      <c r="F47" s="176" t="s">
        <v>64</v>
      </c>
      <c r="G47" s="174">
        <v>31205</v>
      </c>
      <c r="H47" s="176" t="s">
        <v>219</v>
      </c>
      <c r="I47" s="180">
        <v>60552.55</v>
      </c>
      <c r="J47" s="180">
        <v>60552.55</v>
      </c>
      <c r="K47" s="180">
        <v>60552.55</v>
      </c>
      <c r="L47" s="23"/>
      <c r="M47" s="23"/>
      <c r="N47" s="23"/>
      <c r="O47" s="23"/>
      <c r="P47" s="23"/>
      <c r="Q47" s="23"/>
      <c r="R47" s="23"/>
      <c r="S47" s="23"/>
      <c r="T47" s="23"/>
      <c r="U47" s="23"/>
      <c r="V47" s="184"/>
      <c r="W47" s="183"/>
    </row>
    <row r="48" ht="18.85" customHeight="1" spans="1:23">
      <c r="A48" s="30" t="s">
        <v>92</v>
      </c>
      <c r="B48" s="176"/>
      <c r="C48" s="176"/>
      <c r="D48" s="175"/>
      <c r="E48" s="176"/>
      <c r="F48" s="176"/>
      <c r="G48" s="176"/>
      <c r="H48" s="176"/>
      <c r="I48" s="181">
        <f>SUM(I9:I47)</f>
        <v>2695062.44</v>
      </c>
      <c r="J48" s="181">
        <f>SUM(J9:J47)</f>
        <v>2680797.52</v>
      </c>
      <c r="K48" s="181">
        <f>SUM(K9:K47)</f>
        <v>2680797.52</v>
      </c>
      <c r="L48" s="181">
        <f t="shared" ref="L48:W48" si="1">SUM(L9:L47)</f>
        <v>0</v>
      </c>
      <c r="M48" s="181">
        <f t="shared" si="1"/>
        <v>0</v>
      </c>
      <c r="N48" s="181">
        <f t="shared" si="1"/>
        <v>0</v>
      </c>
      <c r="O48" s="181">
        <f t="shared" si="1"/>
        <v>0</v>
      </c>
      <c r="P48" s="181">
        <f t="shared" si="1"/>
        <v>0</v>
      </c>
      <c r="Q48" s="181">
        <f t="shared" si="1"/>
        <v>0</v>
      </c>
      <c r="R48" s="181">
        <f t="shared" si="1"/>
        <v>14264.92</v>
      </c>
      <c r="S48" s="181">
        <f t="shared" si="1"/>
        <v>0</v>
      </c>
      <c r="T48" s="181">
        <f t="shared" si="1"/>
        <v>0</v>
      </c>
      <c r="U48" s="181">
        <f t="shared" si="1"/>
        <v>14264.92</v>
      </c>
      <c r="V48" s="181">
        <f t="shared" si="1"/>
        <v>0</v>
      </c>
      <c r="W48" s="181">
        <f t="shared" si="1"/>
        <v>0</v>
      </c>
    </row>
  </sheetData>
  <mergeCells count="28">
    <mergeCell ref="A3:W3"/>
    <mergeCell ref="A4:I4"/>
    <mergeCell ref="J5:M5"/>
    <mergeCell ref="N5:P5"/>
    <mergeCell ref="R5:W5"/>
    <mergeCell ref="J6:K6"/>
    <mergeCell ref="A48:H4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7"/>
  <sheetViews>
    <sheetView showZeros="0" workbookViewId="0">
      <pane ySplit="1" topLeftCell="A35" activePane="bottomLeft" state="frozen"/>
      <selection/>
      <selection pane="bottomLeft" activeCell="D45" sqref="D45"/>
    </sheetView>
  </sheetViews>
  <sheetFormatPr defaultColWidth="9.10833333333333" defaultRowHeight="11.95" customHeight="1"/>
  <cols>
    <col min="1" max="1" width="34.2166666666667" customWidth="1"/>
    <col min="2" max="2" width="29" customWidth="1"/>
    <col min="3" max="3" width="17.2166666666667" customWidth="1"/>
    <col min="4" max="4" width="21" customWidth="1"/>
    <col min="5" max="5" width="23.55" customWidth="1"/>
    <col min="6" max="6" width="11.2166666666667" style="31" customWidth="1"/>
    <col min="7" max="7" width="10.3333333333333" style="31" customWidth="1"/>
    <col min="8" max="8" width="9.33333333333333" style="31" customWidth="1"/>
    <col min="9" max="9" width="13.4416666666667" style="31" customWidth="1"/>
    <col min="10" max="10" width="27.4416666666667" customWidth="1"/>
  </cols>
  <sheetData>
    <row r="1" customHeight="1" spans="1:10">
      <c r="A1" s="3"/>
      <c r="B1" s="3"/>
      <c r="C1" s="3"/>
      <c r="D1" s="3"/>
      <c r="E1" s="3"/>
      <c r="F1" s="3"/>
      <c r="G1" s="3"/>
      <c r="H1" s="3"/>
      <c r="I1" s="3"/>
      <c r="J1" s="3"/>
    </row>
    <row r="2" customHeight="1" spans="1:10">
      <c r="A2" s="4"/>
      <c r="B2" s="4"/>
      <c r="C2" s="4"/>
      <c r="D2" s="4"/>
      <c r="E2" s="4"/>
      <c r="F2" s="137"/>
      <c r="G2" s="137"/>
      <c r="H2" s="137"/>
      <c r="I2" s="137"/>
      <c r="J2" s="163" t="s">
        <v>220</v>
      </c>
    </row>
    <row r="3" ht="28.5" customHeight="1" spans="1:10">
      <c r="A3" s="138" t="s">
        <v>221</v>
      </c>
      <c r="B3" s="139"/>
      <c r="C3" s="139"/>
      <c r="D3" s="139"/>
      <c r="E3" s="139"/>
      <c r="F3" s="140"/>
      <c r="G3" s="139"/>
      <c r="H3" s="140"/>
      <c r="I3" s="140"/>
      <c r="J3" s="139"/>
    </row>
    <row r="4" ht="15.05" customHeight="1" spans="1:10">
      <c r="A4" s="8" t="str">
        <f>'部门财务收支预算总表01-1'!A4</f>
        <v>单位名称：中共新平彝族傣族自治县委员会统战部</v>
      </c>
      <c r="B4" s="4"/>
      <c r="C4" s="4"/>
      <c r="D4" s="4"/>
      <c r="E4" s="4"/>
      <c r="F4" s="137"/>
      <c r="G4" s="137"/>
      <c r="H4" s="137"/>
      <c r="I4" s="137"/>
      <c r="J4" s="4"/>
    </row>
    <row r="5" ht="14.25" customHeight="1" spans="1:10">
      <c r="A5" s="141" t="s">
        <v>222</v>
      </c>
      <c r="B5" s="141" t="s">
        <v>223</v>
      </c>
      <c r="C5" s="141" t="s">
        <v>224</v>
      </c>
      <c r="D5" s="141" t="s">
        <v>225</v>
      </c>
      <c r="E5" s="141" t="s">
        <v>226</v>
      </c>
      <c r="F5" s="142" t="s">
        <v>227</v>
      </c>
      <c r="G5" s="141" t="s">
        <v>228</v>
      </c>
      <c r="H5" s="142" t="s">
        <v>229</v>
      </c>
      <c r="I5" s="142" t="s">
        <v>230</v>
      </c>
      <c r="J5" s="141" t="s">
        <v>231</v>
      </c>
    </row>
    <row r="6" ht="25" customHeight="1" spans="1:10">
      <c r="A6" s="13">
        <v>1</v>
      </c>
      <c r="B6" s="13">
        <v>2</v>
      </c>
      <c r="C6" s="13">
        <v>3</v>
      </c>
      <c r="D6" s="13">
        <v>4</v>
      </c>
      <c r="E6" s="13">
        <v>5</v>
      </c>
      <c r="F6" s="143">
        <v>6</v>
      </c>
      <c r="G6" s="13">
        <v>7</v>
      </c>
      <c r="H6" s="143">
        <v>8</v>
      </c>
      <c r="I6" s="143">
        <v>9</v>
      </c>
      <c r="J6" s="13">
        <v>10</v>
      </c>
    </row>
    <row r="7" ht="25" customHeight="1" spans="1:10">
      <c r="A7" s="144" t="s">
        <v>46</v>
      </c>
      <c r="B7" s="145"/>
      <c r="C7" s="144"/>
      <c r="D7" s="146"/>
      <c r="E7" s="147"/>
      <c r="F7" s="148"/>
      <c r="G7" s="148"/>
      <c r="H7" s="148"/>
      <c r="I7" s="148"/>
      <c r="J7" s="147"/>
    </row>
    <row r="8" ht="25" customHeight="1" spans="1:10">
      <c r="A8" s="149" t="s">
        <v>197</v>
      </c>
      <c r="B8" s="150" t="s">
        <v>232</v>
      </c>
      <c r="C8" s="144" t="s">
        <v>233</v>
      </c>
      <c r="D8" s="151" t="s">
        <v>234</v>
      </c>
      <c r="E8" s="152" t="s">
        <v>235</v>
      </c>
      <c r="F8" s="148" t="s">
        <v>236</v>
      </c>
      <c r="G8" s="153" t="s">
        <v>108</v>
      </c>
      <c r="H8" s="148" t="s">
        <v>237</v>
      </c>
      <c r="I8" s="148" t="s">
        <v>238</v>
      </c>
      <c r="J8" s="152" t="s">
        <v>239</v>
      </c>
    </row>
    <row r="9" ht="25" customHeight="1" spans="1:10">
      <c r="A9" s="149"/>
      <c r="B9" s="150"/>
      <c r="C9" s="144" t="s">
        <v>233</v>
      </c>
      <c r="D9" s="151" t="s">
        <v>234</v>
      </c>
      <c r="E9" s="152" t="s">
        <v>240</v>
      </c>
      <c r="F9" s="148" t="s">
        <v>241</v>
      </c>
      <c r="G9" s="153">
        <v>150</v>
      </c>
      <c r="H9" s="148" t="s">
        <v>242</v>
      </c>
      <c r="I9" s="148" t="s">
        <v>238</v>
      </c>
      <c r="J9" s="152" t="s">
        <v>243</v>
      </c>
    </row>
    <row r="10" ht="25" customHeight="1" spans="1:10">
      <c r="A10" s="149"/>
      <c r="B10" s="150"/>
      <c r="C10" s="144" t="s">
        <v>233</v>
      </c>
      <c r="D10" s="151" t="s">
        <v>234</v>
      </c>
      <c r="E10" s="152" t="s">
        <v>244</v>
      </c>
      <c r="F10" s="148" t="s">
        <v>241</v>
      </c>
      <c r="G10" s="153" t="s">
        <v>245</v>
      </c>
      <c r="H10" s="148" t="s">
        <v>242</v>
      </c>
      <c r="I10" s="148" t="s">
        <v>238</v>
      </c>
      <c r="J10" s="152" t="s">
        <v>246</v>
      </c>
    </row>
    <row r="11" ht="25" customHeight="1" spans="1:10">
      <c r="A11" s="149"/>
      <c r="B11" s="150"/>
      <c r="C11" s="144" t="s">
        <v>233</v>
      </c>
      <c r="D11" s="151" t="s">
        <v>247</v>
      </c>
      <c r="E11" s="152" t="s">
        <v>248</v>
      </c>
      <c r="F11" s="148" t="s">
        <v>236</v>
      </c>
      <c r="G11" s="153" t="s">
        <v>249</v>
      </c>
      <c r="H11" s="148" t="s">
        <v>250</v>
      </c>
      <c r="I11" s="148" t="s">
        <v>238</v>
      </c>
      <c r="J11" s="152" t="s">
        <v>251</v>
      </c>
    </row>
    <row r="12" ht="25" customHeight="1" spans="1:10">
      <c r="A12" s="149"/>
      <c r="B12" s="150"/>
      <c r="C12" s="144" t="s">
        <v>252</v>
      </c>
      <c r="D12" s="151" t="s">
        <v>253</v>
      </c>
      <c r="E12" s="152" t="s">
        <v>254</v>
      </c>
      <c r="F12" s="148" t="s">
        <v>236</v>
      </c>
      <c r="G12" s="153" t="s">
        <v>255</v>
      </c>
      <c r="H12" s="148" t="s">
        <v>250</v>
      </c>
      <c r="I12" s="148" t="s">
        <v>256</v>
      </c>
      <c r="J12" s="152" t="s">
        <v>257</v>
      </c>
    </row>
    <row r="13" ht="25" customHeight="1" spans="1:10">
      <c r="A13" s="149"/>
      <c r="B13" s="150"/>
      <c r="C13" s="144" t="s">
        <v>252</v>
      </c>
      <c r="D13" s="151" t="s">
        <v>258</v>
      </c>
      <c r="E13" s="152" t="s">
        <v>259</v>
      </c>
      <c r="F13" s="148" t="s">
        <v>236</v>
      </c>
      <c r="G13" s="153" t="s">
        <v>255</v>
      </c>
      <c r="H13" s="148" t="s">
        <v>250</v>
      </c>
      <c r="I13" s="148" t="s">
        <v>256</v>
      </c>
      <c r="J13" s="152" t="s">
        <v>260</v>
      </c>
    </row>
    <row r="14" ht="25" customHeight="1" spans="1:10">
      <c r="A14" s="149"/>
      <c r="B14" s="150"/>
      <c r="C14" s="144" t="s">
        <v>261</v>
      </c>
      <c r="D14" s="151" t="s">
        <v>262</v>
      </c>
      <c r="E14" s="152" t="s">
        <v>262</v>
      </c>
      <c r="F14" s="148" t="s">
        <v>241</v>
      </c>
      <c r="G14" s="153" t="s">
        <v>263</v>
      </c>
      <c r="H14" s="148" t="s">
        <v>250</v>
      </c>
      <c r="I14" s="148" t="s">
        <v>238</v>
      </c>
      <c r="J14" s="152" t="s">
        <v>264</v>
      </c>
    </row>
    <row r="15" ht="25" customHeight="1" spans="1:10">
      <c r="A15" s="149" t="s">
        <v>199</v>
      </c>
      <c r="B15" s="154" t="s">
        <v>265</v>
      </c>
      <c r="C15" s="144" t="s">
        <v>233</v>
      </c>
      <c r="D15" s="151" t="s">
        <v>234</v>
      </c>
      <c r="E15" s="152" t="s">
        <v>266</v>
      </c>
      <c r="F15" s="148" t="s">
        <v>241</v>
      </c>
      <c r="G15" s="153" t="s">
        <v>109</v>
      </c>
      <c r="H15" s="148" t="s">
        <v>267</v>
      </c>
      <c r="I15" s="148" t="s">
        <v>238</v>
      </c>
      <c r="J15" s="152" t="s">
        <v>268</v>
      </c>
    </row>
    <row r="16" ht="25" customHeight="1" spans="1:10">
      <c r="A16" s="149"/>
      <c r="B16" s="154"/>
      <c r="C16" s="144" t="s">
        <v>233</v>
      </c>
      <c r="D16" s="151" t="s">
        <v>247</v>
      </c>
      <c r="E16" s="152" t="s">
        <v>248</v>
      </c>
      <c r="F16" s="148" t="s">
        <v>236</v>
      </c>
      <c r="G16" s="153" t="s">
        <v>249</v>
      </c>
      <c r="H16" s="148" t="s">
        <v>250</v>
      </c>
      <c r="I16" s="148" t="s">
        <v>238</v>
      </c>
      <c r="J16" s="152" t="s">
        <v>269</v>
      </c>
    </row>
    <row r="17" ht="25" customHeight="1" spans="1:10">
      <c r="A17" s="149"/>
      <c r="B17" s="154"/>
      <c r="C17" s="144" t="s">
        <v>233</v>
      </c>
      <c r="D17" s="151" t="s">
        <v>270</v>
      </c>
      <c r="E17" s="152" t="s">
        <v>271</v>
      </c>
      <c r="F17" s="148" t="s">
        <v>236</v>
      </c>
      <c r="G17" s="153" t="s">
        <v>272</v>
      </c>
      <c r="H17" s="148" t="s">
        <v>273</v>
      </c>
      <c r="I17" s="148" t="s">
        <v>238</v>
      </c>
      <c r="J17" s="152" t="s">
        <v>274</v>
      </c>
    </row>
    <row r="18" ht="25" customHeight="1" spans="1:10">
      <c r="A18" s="149"/>
      <c r="B18" s="154"/>
      <c r="C18" s="144" t="s">
        <v>252</v>
      </c>
      <c r="D18" s="151" t="s">
        <v>258</v>
      </c>
      <c r="E18" s="152" t="s">
        <v>275</v>
      </c>
      <c r="F18" s="148" t="s">
        <v>236</v>
      </c>
      <c r="G18" s="153" t="s">
        <v>276</v>
      </c>
      <c r="H18" s="148" t="s">
        <v>250</v>
      </c>
      <c r="I18" s="148" t="s">
        <v>256</v>
      </c>
      <c r="J18" s="152" t="s">
        <v>277</v>
      </c>
    </row>
    <row r="19" ht="25" customHeight="1" spans="1:10">
      <c r="A19" s="149"/>
      <c r="B19" s="154"/>
      <c r="C19" s="144" t="s">
        <v>261</v>
      </c>
      <c r="D19" s="151" t="s">
        <v>262</v>
      </c>
      <c r="E19" s="152" t="s">
        <v>278</v>
      </c>
      <c r="F19" s="148" t="s">
        <v>241</v>
      </c>
      <c r="G19" s="153" t="s">
        <v>263</v>
      </c>
      <c r="H19" s="148" t="s">
        <v>250</v>
      </c>
      <c r="I19" s="148" t="s">
        <v>238</v>
      </c>
      <c r="J19" s="152" t="s">
        <v>279</v>
      </c>
    </row>
    <row r="20" ht="25" customHeight="1" spans="1:10">
      <c r="A20" s="149" t="s">
        <v>202</v>
      </c>
      <c r="B20" s="154" t="s">
        <v>280</v>
      </c>
      <c r="C20" s="144" t="s">
        <v>233</v>
      </c>
      <c r="D20" s="151" t="s">
        <v>234</v>
      </c>
      <c r="E20" s="152" t="s">
        <v>281</v>
      </c>
      <c r="F20" s="148" t="s">
        <v>236</v>
      </c>
      <c r="G20" s="153" t="s">
        <v>282</v>
      </c>
      <c r="H20" s="148" t="s">
        <v>283</v>
      </c>
      <c r="I20" s="148" t="s">
        <v>238</v>
      </c>
      <c r="J20" s="152" t="s">
        <v>284</v>
      </c>
    </row>
    <row r="21" ht="25" customHeight="1" spans="1:10">
      <c r="A21" s="149"/>
      <c r="B21" s="154"/>
      <c r="C21" s="144" t="s">
        <v>233</v>
      </c>
      <c r="D21" s="151" t="s">
        <v>247</v>
      </c>
      <c r="E21" s="152" t="s">
        <v>285</v>
      </c>
      <c r="F21" s="148" t="s">
        <v>286</v>
      </c>
      <c r="G21" s="153" t="s">
        <v>287</v>
      </c>
      <c r="H21" s="148" t="s">
        <v>288</v>
      </c>
      <c r="I21" s="148" t="s">
        <v>238</v>
      </c>
      <c r="J21" s="152" t="s">
        <v>289</v>
      </c>
    </row>
    <row r="22" ht="25" customHeight="1" spans="1:10">
      <c r="A22" s="149"/>
      <c r="B22" s="154"/>
      <c r="C22" s="144" t="s">
        <v>233</v>
      </c>
      <c r="D22" s="151" t="s">
        <v>270</v>
      </c>
      <c r="E22" s="152" t="s">
        <v>271</v>
      </c>
      <c r="F22" s="148" t="s">
        <v>236</v>
      </c>
      <c r="G22" s="153" t="s">
        <v>290</v>
      </c>
      <c r="H22" s="148" t="s">
        <v>273</v>
      </c>
      <c r="I22" s="148" t="s">
        <v>238</v>
      </c>
      <c r="J22" s="152" t="s">
        <v>291</v>
      </c>
    </row>
    <row r="23" ht="25" customHeight="1" spans="1:10">
      <c r="A23" s="149"/>
      <c r="B23" s="154"/>
      <c r="C23" s="144" t="s">
        <v>252</v>
      </c>
      <c r="D23" s="151" t="s">
        <v>253</v>
      </c>
      <c r="E23" s="152" t="s">
        <v>292</v>
      </c>
      <c r="F23" s="148" t="s">
        <v>236</v>
      </c>
      <c r="G23" s="153" t="s">
        <v>293</v>
      </c>
      <c r="H23" s="148" t="s">
        <v>250</v>
      </c>
      <c r="I23" s="148" t="s">
        <v>256</v>
      </c>
      <c r="J23" s="152" t="s">
        <v>294</v>
      </c>
    </row>
    <row r="24" ht="25" customHeight="1" spans="1:10">
      <c r="A24" s="149"/>
      <c r="B24" s="154"/>
      <c r="C24" s="144" t="s">
        <v>261</v>
      </c>
      <c r="D24" s="151" t="s">
        <v>262</v>
      </c>
      <c r="E24" s="152" t="s">
        <v>262</v>
      </c>
      <c r="F24" s="148" t="s">
        <v>241</v>
      </c>
      <c r="G24" s="153" t="s">
        <v>263</v>
      </c>
      <c r="H24" s="148" t="s">
        <v>250</v>
      </c>
      <c r="I24" s="148" t="s">
        <v>238</v>
      </c>
      <c r="J24" s="152" t="s">
        <v>262</v>
      </c>
    </row>
    <row r="25" ht="25" customHeight="1" spans="1:10">
      <c r="A25" s="149" t="s">
        <v>204</v>
      </c>
      <c r="B25" s="154" t="s">
        <v>295</v>
      </c>
      <c r="C25" s="144" t="s">
        <v>233</v>
      </c>
      <c r="D25" s="151" t="s">
        <v>234</v>
      </c>
      <c r="E25" s="152" t="s">
        <v>296</v>
      </c>
      <c r="F25" s="148" t="s">
        <v>241</v>
      </c>
      <c r="G25" s="153" t="s">
        <v>297</v>
      </c>
      <c r="H25" s="148" t="s">
        <v>283</v>
      </c>
      <c r="I25" s="148" t="s">
        <v>238</v>
      </c>
      <c r="J25" s="152" t="s">
        <v>298</v>
      </c>
    </row>
    <row r="26" ht="25" customHeight="1" spans="1:10">
      <c r="A26" s="149"/>
      <c r="B26" s="154"/>
      <c r="C26" s="144" t="s">
        <v>233</v>
      </c>
      <c r="D26" s="151" t="s">
        <v>247</v>
      </c>
      <c r="E26" s="152" t="s">
        <v>299</v>
      </c>
      <c r="F26" s="148" t="s">
        <v>236</v>
      </c>
      <c r="G26" s="153" t="s">
        <v>249</v>
      </c>
      <c r="H26" s="148" t="s">
        <v>250</v>
      </c>
      <c r="I26" s="148" t="s">
        <v>238</v>
      </c>
      <c r="J26" s="152" t="s">
        <v>300</v>
      </c>
    </row>
    <row r="27" ht="25" customHeight="1" spans="1:10">
      <c r="A27" s="149"/>
      <c r="B27" s="154"/>
      <c r="C27" s="144" t="s">
        <v>233</v>
      </c>
      <c r="D27" s="151" t="s">
        <v>270</v>
      </c>
      <c r="E27" s="152" t="s">
        <v>271</v>
      </c>
      <c r="F27" s="148" t="s">
        <v>241</v>
      </c>
      <c r="G27" s="153" t="s">
        <v>301</v>
      </c>
      <c r="H27" s="148" t="s">
        <v>302</v>
      </c>
      <c r="I27" s="148" t="s">
        <v>238</v>
      </c>
      <c r="J27" s="152" t="s">
        <v>303</v>
      </c>
    </row>
    <row r="28" ht="25" customHeight="1" spans="1:10">
      <c r="A28" s="149"/>
      <c r="B28" s="154"/>
      <c r="C28" s="144" t="s">
        <v>252</v>
      </c>
      <c r="D28" s="151" t="s">
        <v>253</v>
      </c>
      <c r="E28" s="152" t="s">
        <v>304</v>
      </c>
      <c r="F28" s="148" t="s">
        <v>236</v>
      </c>
      <c r="G28" s="153" t="s">
        <v>305</v>
      </c>
      <c r="H28" s="148" t="s">
        <v>250</v>
      </c>
      <c r="I28" s="148" t="s">
        <v>256</v>
      </c>
      <c r="J28" s="152" t="s">
        <v>303</v>
      </c>
    </row>
    <row r="29" ht="25" customHeight="1" spans="1:10">
      <c r="A29" s="149"/>
      <c r="B29" s="154"/>
      <c r="C29" s="144" t="s">
        <v>261</v>
      </c>
      <c r="D29" s="151" t="s">
        <v>262</v>
      </c>
      <c r="E29" s="152" t="s">
        <v>306</v>
      </c>
      <c r="F29" s="148" t="s">
        <v>241</v>
      </c>
      <c r="G29" s="153" t="s">
        <v>263</v>
      </c>
      <c r="H29" s="148" t="s">
        <v>250</v>
      </c>
      <c r="I29" s="148" t="s">
        <v>238</v>
      </c>
      <c r="J29" s="152" t="s">
        <v>262</v>
      </c>
    </row>
    <row r="30" ht="25" customHeight="1" spans="1:10">
      <c r="A30" s="149" t="s">
        <v>206</v>
      </c>
      <c r="B30" s="154" t="s">
        <v>307</v>
      </c>
      <c r="C30" s="144" t="s">
        <v>233</v>
      </c>
      <c r="D30" s="151" t="s">
        <v>234</v>
      </c>
      <c r="E30" s="152" t="s">
        <v>308</v>
      </c>
      <c r="F30" s="148" t="s">
        <v>241</v>
      </c>
      <c r="G30" s="153" t="s">
        <v>309</v>
      </c>
      <c r="H30" s="148" t="s">
        <v>310</v>
      </c>
      <c r="I30" s="148" t="s">
        <v>238</v>
      </c>
      <c r="J30" s="152" t="s">
        <v>311</v>
      </c>
    </row>
    <row r="31" ht="25" customHeight="1" spans="1:10">
      <c r="A31" s="149"/>
      <c r="B31" s="154"/>
      <c r="C31" s="144" t="s">
        <v>233</v>
      </c>
      <c r="D31" s="151" t="s">
        <v>247</v>
      </c>
      <c r="E31" s="152" t="s">
        <v>312</v>
      </c>
      <c r="F31" s="148" t="s">
        <v>236</v>
      </c>
      <c r="G31" s="153" t="s">
        <v>249</v>
      </c>
      <c r="H31" s="148" t="s">
        <v>250</v>
      </c>
      <c r="I31" s="148" t="s">
        <v>238</v>
      </c>
      <c r="J31" s="152" t="s">
        <v>313</v>
      </c>
    </row>
    <row r="32" ht="25" customHeight="1" spans="1:10">
      <c r="A32" s="149"/>
      <c r="B32" s="154"/>
      <c r="C32" s="144" t="s">
        <v>233</v>
      </c>
      <c r="D32" s="151" t="s">
        <v>270</v>
      </c>
      <c r="E32" s="152" t="s">
        <v>271</v>
      </c>
      <c r="F32" s="148" t="s">
        <v>241</v>
      </c>
      <c r="G32" s="153" t="s">
        <v>314</v>
      </c>
      <c r="H32" s="148" t="s">
        <v>315</v>
      </c>
      <c r="I32" s="148" t="s">
        <v>238</v>
      </c>
      <c r="J32" s="152" t="s">
        <v>313</v>
      </c>
    </row>
    <row r="33" ht="25" customHeight="1" spans="1:10">
      <c r="A33" s="149"/>
      <c r="B33" s="154"/>
      <c r="C33" s="144" t="s">
        <v>252</v>
      </c>
      <c r="D33" s="151" t="s">
        <v>258</v>
      </c>
      <c r="E33" s="152" t="s">
        <v>316</v>
      </c>
      <c r="F33" s="148" t="s">
        <v>236</v>
      </c>
      <c r="G33" s="153" t="s">
        <v>317</v>
      </c>
      <c r="H33" s="148" t="s">
        <v>250</v>
      </c>
      <c r="I33" s="148" t="s">
        <v>256</v>
      </c>
      <c r="J33" s="152" t="s">
        <v>318</v>
      </c>
    </row>
    <row r="34" ht="25" customHeight="1" spans="1:10">
      <c r="A34" s="149"/>
      <c r="B34" s="154"/>
      <c r="C34" s="144" t="s">
        <v>261</v>
      </c>
      <c r="D34" s="151" t="s">
        <v>262</v>
      </c>
      <c r="E34" s="152" t="s">
        <v>319</v>
      </c>
      <c r="F34" s="148" t="s">
        <v>241</v>
      </c>
      <c r="G34" s="153" t="s">
        <v>319</v>
      </c>
      <c r="H34" s="148" t="s">
        <v>250</v>
      </c>
      <c r="I34" s="148" t="s">
        <v>238</v>
      </c>
      <c r="J34" s="152" t="s">
        <v>313</v>
      </c>
    </row>
    <row r="35" ht="25" customHeight="1" spans="1:10">
      <c r="A35" s="149" t="s">
        <v>208</v>
      </c>
      <c r="B35" s="154" t="s">
        <v>320</v>
      </c>
      <c r="C35" s="144" t="s">
        <v>233</v>
      </c>
      <c r="D35" s="151" t="s">
        <v>234</v>
      </c>
      <c r="E35" s="152" t="s">
        <v>321</v>
      </c>
      <c r="F35" s="148" t="s">
        <v>241</v>
      </c>
      <c r="G35" s="153" t="s">
        <v>322</v>
      </c>
      <c r="H35" s="148" t="s">
        <v>323</v>
      </c>
      <c r="I35" s="148" t="s">
        <v>238</v>
      </c>
      <c r="J35" s="152" t="s">
        <v>321</v>
      </c>
    </row>
    <row r="36" ht="25" customHeight="1" spans="1:10">
      <c r="A36" s="149"/>
      <c r="B36" s="154"/>
      <c r="C36" s="144" t="s">
        <v>233</v>
      </c>
      <c r="D36" s="151" t="s">
        <v>247</v>
      </c>
      <c r="E36" s="152" t="s">
        <v>324</v>
      </c>
      <c r="F36" s="148" t="s">
        <v>236</v>
      </c>
      <c r="G36" s="153" t="s">
        <v>249</v>
      </c>
      <c r="H36" s="148" t="s">
        <v>250</v>
      </c>
      <c r="I36" s="148" t="s">
        <v>238</v>
      </c>
      <c r="J36" s="152" t="s">
        <v>324</v>
      </c>
    </row>
    <row r="37" ht="25" customHeight="1" spans="1:10">
      <c r="A37" s="149"/>
      <c r="B37" s="154"/>
      <c r="C37" s="144" t="s">
        <v>233</v>
      </c>
      <c r="D37" s="151" t="s">
        <v>270</v>
      </c>
      <c r="E37" s="152" t="s">
        <v>325</v>
      </c>
      <c r="F37" s="148" t="s">
        <v>236</v>
      </c>
      <c r="G37" s="153" t="s">
        <v>249</v>
      </c>
      <c r="H37" s="148" t="s">
        <v>250</v>
      </c>
      <c r="I37" s="148" t="s">
        <v>238</v>
      </c>
      <c r="J37" s="152" t="s">
        <v>326</v>
      </c>
    </row>
    <row r="38" ht="25" customHeight="1" spans="1:10">
      <c r="A38" s="149"/>
      <c r="B38" s="154"/>
      <c r="C38" s="144" t="s">
        <v>252</v>
      </c>
      <c r="D38" s="151" t="s">
        <v>327</v>
      </c>
      <c r="E38" s="152" t="s">
        <v>328</v>
      </c>
      <c r="F38" s="148" t="s">
        <v>329</v>
      </c>
      <c r="G38" s="153" t="s">
        <v>263</v>
      </c>
      <c r="H38" s="148" t="s">
        <v>250</v>
      </c>
      <c r="I38" s="148" t="s">
        <v>256</v>
      </c>
      <c r="J38" s="152" t="s">
        <v>328</v>
      </c>
    </row>
    <row r="39" ht="25" customHeight="1" spans="1:10">
      <c r="A39" s="149"/>
      <c r="B39" s="154"/>
      <c r="C39" s="144" t="s">
        <v>261</v>
      </c>
      <c r="D39" s="151" t="s">
        <v>262</v>
      </c>
      <c r="E39" s="152" t="s">
        <v>262</v>
      </c>
      <c r="F39" s="148" t="s">
        <v>329</v>
      </c>
      <c r="G39" s="153" t="s">
        <v>330</v>
      </c>
      <c r="H39" s="148" t="s">
        <v>250</v>
      </c>
      <c r="I39" s="148" t="s">
        <v>238</v>
      </c>
      <c r="J39" s="152" t="s">
        <v>262</v>
      </c>
    </row>
    <row r="40" ht="25" customHeight="1" spans="1:10">
      <c r="A40" s="149" t="s">
        <v>210</v>
      </c>
      <c r="B40" s="154" t="s">
        <v>331</v>
      </c>
      <c r="C40" s="144" t="s">
        <v>233</v>
      </c>
      <c r="D40" s="151" t="s">
        <v>234</v>
      </c>
      <c r="E40" s="152" t="s">
        <v>332</v>
      </c>
      <c r="F40" s="148" t="s">
        <v>241</v>
      </c>
      <c r="G40" s="153" t="s">
        <v>110</v>
      </c>
      <c r="H40" s="148" t="s">
        <v>267</v>
      </c>
      <c r="I40" s="148" t="s">
        <v>238</v>
      </c>
      <c r="J40" s="152" t="s">
        <v>333</v>
      </c>
    </row>
    <row r="41" ht="25" customHeight="1" spans="1:10">
      <c r="A41" s="149"/>
      <c r="B41" s="154"/>
      <c r="C41" s="144" t="s">
        <v>233</v>
      </c>
      <c r="D41" s="151" t="s">
        <v>234</v>
      </c>
      <c r="E41" s="152" t="s">
        <v>334</v>
      </c>
      <c r="F41" s="148" t="s">
        <v>241</v>
      </c>
      <c r="G41" s="153" t="s">
        <v>335</v>
      </c>
      <c r="H41" s="148" t="s">
        <v>336</v>
      </c>
      <c r="I41" s="148" t="s">
        <v>238</v>
      </c>
      <c r="J41" s="152" t="s">
        <v>337</v>
      </c>
    </row>
    <row r="42" ht="25" customHeight="1" spans="1:10">
      <c r="A42" s="149"/>
      <c r="B42" s="154"/>
      <c r="C42" s="144" t="s">
        <v>233</v>
      </c>
      <c r="D42" s="151" t="s">
        <v>234</v>
      </c>
      <c r="E42" s="152" t="s">
        <v>338</v>
      </c>
      <c r="F42" s="148" t="s">
        <v>241</v>
      </c>
      <c r="G42" s="153" t="s">
        <v>110</v>
      </c>
      <c r="H42" s="148" t="s">
        <v>237</v>
      </c>
      <c r="I42" s="148" t="s">
        <v>238</v>
      </c>
      <c r="J42" s="152" t="s">
        <v>339</v>
      </c>
    </row>
    <row r="43" ht="25" customHeight="1" spans="1:10">
      <c r="A43" s="149"/>
      <c r="B43" s="154"/>
      <c r="C43" s="144" t="s">
        <v>233</v>
      </c>
      <c r="D43" s="151" t="s">
        <v>247</v>
      </c>
      <c r="E43" s="152" t="s">
        <v>340</v>
      </c>
      <c r="F43" s="148" t="s">
        <v>241</v>
      </c>
      <c r="G43" s="153" t="s">
        <v>330</v>
      </c>
      <c r="H43" s="148" t="s">
        <v>250</v>
      </c>
      <c r="I43" s="148" t="s">
        <v>238</v>
      </c>
      <c r="J43" s="152" t="s">
        <v>341</v>
      </c>
    </row>
    <row r="44" ht="25" customHeight="1" spans="1:10">
      <c r="A44" s="149"/>
      <c r="B44" s="154"/>
      <c r="C44" s="144" t="s">
        <v>252</v>
      </c>
      <c r="D44" s="151" t="s">
        <v>258</v>
      </c>
      <c r="E44" s="152" t="s">
        <v>342</v>
      </c>
      <c r="F44" s="148" t="s">
        <v>236</v>
      </c>
      <c r="G44" s="153" t="s">
        <v>343</v>
      </c>
      <c r="H44" s="148" t="s">
        <v>250</v>
      </c>
      <c r="I44" s="148" t="s">
        <v>256</v>
      </c>
      <c r="J44" s="152" t="s">
        <v>344</v>
      </c>
    </row>
    <row r="45" ht="25" customHeight="1" spans="1:10">
      <c r="A45" s="149"/>
      <c r="B45" s="154"/>
      <c r="C45" s="144" t="s">
        <v>261</v>
      </c>
      <c r="D45" s="151" t="s">
        <v>262</v>
      </c>
      <c r="E45" s="152" t="s">
        <v>345</v>
      </c>
      <c r="F45" s="148" t="s">
        <v>241</v>
      </c>
      <c r="G45" s="153" t="s">
        <v>346</v>
      </c>
      <c r="H45" s="148" t="s">
        <v>250</v>
      </c>
      <c r="I45" s="148" t="s">
        <v>238</v>
      </c>
      <c r="J45" s="152" t="s">
        <v>347</v>
      </c>
    </row>
    <row r="46" s="136" customFormat="1" ht="24" customHeight="1" spans="1:10">
      <c r="A46" s="155" t="s">
        <v>218</v>
      </c>
      <c r="B46" s="156" t="s">
        <v>348</v>
      </c>
      <c r="C46" s="144" t="s">
        <v>233</v>
      </c>
      <c r="D46" s="157" t="s">
        <v>234</v>
      </c>
      <c r="E46" s="152" t="s">
        <v>349</v>
      </c>
      <c r="F46" s="148" t="s">
        <v>236</v>
      </c>
      <c r="G46" s="158" t="s">
        <v>297</v>
      </c>
      <c r="H46" s="149" t="s">
        <v>350</v>
      </c>
      <c r="I46" s="154" t="s">
        <v>238</v>
      </c>
      <c r="J46" s="144" t="s">
        <v>349</v>
      </c>
    </row>
    <row r="47" s="136" customFormat="1" ht="24" customHeight="1" spans="1:10">
      <c r="A47" s="159"/>
      <c r="B47" s="160"/>
      <c r="C47" s="144" t="s">
        <v>233</v>
      </c>
      <c r="D47" s="157" t="s">
        <v>234</v>
      </c>
      <c r="E47" s="152" t="s">
        <v>351</v>
      </c>
      <c r="F47" s="148" t="s">
        <v>236</v>
      </c>
      <c r="G47" s="158" t="s">
        <v>249</v>
      </c>
      <c r="H47" s="149" t="s">
        <v>250</v>
      </c>
      <c r="I47" s="154" t="s">
        <v>238</v>
      </c>
      <c r="J47" s="144" t="s">
        <v>352</v>
      </c>
    </row>
    <row r="48" s="136" customFormat="1" ht="24" customHeight="1" spans="1:10">
      <c r="A48" s="159"/>
      <c r="B48" s="160"/>
      <c r="C48" s="144" t="s">
        <v>233</v>
      </c>
      <c r="D48" s="157" t="s">
        <v>247</v>
      </c>
      <c r="E48" s="152" t="s">
        <v>353</v>
      </c>
      <c r="F48" s="148" t="s">
        <v>236</v>
      </c>
      <c r="G48" s="158" t="s">
        <v>249</v>
      </c>
      <c r="H48" s="149" t="s">
        <v>250</v>
      </c>
      <c r="I48" s="154" t="s">
        <v>238</v>
      </c>
      <c r="J48" s="144" t="s">
        <v>354</v>
      </c>
    </row>
    <row r="49" s="136" customFormat="1" ht="24" customHeight="1" spans="1:10">
      <c r="A49" s="159"/>
      <c r="B49" s="160"/>
      <c r="C49" s="144" t="s">
        <v>233</v>
      </c>
      <c r="D49" s="157" t="s">
        <v>355</v>
      </c>
      <c r="E49" s="152" t="s">
        <v>356</v>
      </c>
      <c r="F49" s="148" t="s">
        <v>241</v>
      </c>
      <c r="G49" s="158" t="s">
        <v>357</v>
      </c>
      <c r="H49" s="149" t="s">
        <v>358</v>
      </c>
      <c r="I49" s="154" t="s">
        <v>238</v>
      </c>
      <c r="J49" s="144" t="s">
        <v>359</v>
      </c>
    </row>
    <row r="50" s="136" customFormat="1" ht="24" customHeight="1" spans="1:10">
      <c r="A50" s="159"/>
      <c r="B50" s="160"/>
      <c r="C50" s="144" t="s">
        <v>252</v>
      </c>
      <c r="D50" s="157" t="s">
        <v>253</v>
      </c>
      <c r="E50" s="152" t="s">
        <v>360</v>
      </c>
      <c r="F50" s="148" t="s">
        <v>236</v>
      </c>
      <c r="G50" s="158" t="s">
        <v>361</v>
      </c>
      <c r="H50" s="149" t="s">
        <v>250</v>
      </c>
      <c r="I50" s="154" t="s">
        <v>256</v>
      </c>
      <c r="J50" s="144" t="s">
        <v>362</v>
      </c>
    </row>
    <row r="51" s="136" customFormat="1" ht="24" customHeight="1" spans="1:10">
      <c r="A51" s="159"/>
      <c r="B51" s="160"/>
      <c r="C51" s="144" t="s">
        <v>252</v>
      </c>
      <c r="D51" s="157" t="s">
        <v>258</v>
      </c>
      <c r="E51" s="152" t="s">
        <v>363</v>
      </c>
      <c r="F51" s="148" t="s">
        <v>236</v>
      </c>
      <c r="G51" s="158" t="s">
        <v>364</v>
      </c>
      <c r="H51" s="149" t="s">
        <v>250</v>
      </c>
      <c r="I51" s="154" t="s">
        <v>256</v>
      </c>
      <c r="J51" s="144" t="s">
        <v>365</v>
      </c>
    </row>
    <row r="52" s="136" customFormat="1" ht="24" customHeight="1" spans="1:10">
      <c r="A52" s="161"/>
      <c r="B52" s="162"/>
      <c r="C52" s="144" t="s">
        <v>261</v>
      </c>
      <c r="D52" s="157" t="s">
        <v>262</v>
      </c>
      <c r="E52" s="152" t="s">
        <v>262</v>
      </c>
      <c r="F52" s="148" t="s">
        <v>286</v>
      </c>
      <c r="G52" s="158" t="s">
        <v>366</v>
      </c>
      <c r="H52" s="149" t="s">
        <v>250</v>
      </c>
      <c r="I52" s="154" t="s">
        <v>238</v>
      </c>
      <c r="J52" s="144" t="s">
        <v>367</v>
      </c>
    </row>
    <row r="53" ht="24" customHeight="1" spans="1:10">
      <c r="A53" s="155" t="s">
        <v>216</v>
      </c>
      <c r="B53" s="155" t="s">
        <v>368</v>
      </c>
      <c r="C53" s="144" t="s">
        <v>233</v>
      </c>
      <c r="D53" s="144" t="s">
        <v>234</v>
      </c>
      <c r="E53" s="144" t="s">
        <v>369</v>
      </c>
      <c r="F53" s="149" t="s">
        <v>241</v>
      </c>
      <c r="G53" s="149" t="s">
        <v>109</v>
      </c>
      <c r="H53" s="149" t="s">
        <v>267</v>
      </c>
      <c r="I53" s="149" t="s">
        <v>238</v>
      </c>
      <c r="J53" s="144" t="s">
        <v>370</v>
      </c>
    </row>
    <row r="54" ht="24" customHeight="1" spans="1:10">
      <c r="A54" s="159"/>
      <c r="B54" s="159"/>
      <c r="C54" s="144" t="s">
        <v>233</v>
      </c>
      <c r="D54" s="144" t="s">
        <v>247</v>
      </c>
      <c r="E54" s="144" t="s">
        <v>371</v>
      </c>
      <c r="F54" s="149" t="s">
        <v>241</v>
      </c>
      <c r="G54" s="149" t="s">
        <v>263</v>
      </c>
      <c r="H54" s="149" t="s">
        <v>250</v>
      </c>
      <c r="I54" s="149" t="s">
        <v>238</v>
      </c>
      <c r="J54" s="144" t="s">
        <v>372</v>
      </c>
    </row>
    <row r="55" ht="24" customHeight="1" spans="1:10">
      <c r="A55" s="159"/>
      <c r="B55" s="159"/>
      <c r="C55" s="144" t="s">
        <v>233</v>
      </c>
      <c r="D55" s="144" t="s">
        <v>270</v>
      </c>
      <c r="E55" s="144" t="s">
        <v>325</v>
      </c>
      <c r="F55" s="149" t="s">
        <v>329</v>
      </c>
      <c r="G55" s="149" t="s">
        <v>373</v>
      </c>
      <c r="H55" s="149" t="s">
        <v>250</v>
      </c>
      <c r="I55" s="149" t="s">
        <v>238</v>
      </c>
      <c r="J55" s="144" t="s">
        <v>374</v>
      </c>
    </row>
    <row r="56" ht="24" customHeight="1" spans="1:10">
      <c r="A56" s="159"/>
      <c r="B56" s="159"/>
      <c r="C56" s="144" t="s">
        <v>252</v>
      </c>
      <c r="D56" s="144" t="s">
        <v>258</v>
      </c>
      <c r="E56" s="144" t="s">
        <v>375</v>
      </c>
      <c r="F56" s="149" t="s">
        <v>241</v>
      </c>
      <c r="G56" s="149" t="s">
        <v>330</v>
      </c>
      <c r="H56" s="149" t="s">
        <v>250</v>
      </c>
      <c r="I56" s="149" t="s">
        <v>256</v>
      </c>
      <c r="J56" s="144" t="s">
        <v>376</v>
      </c>
    </row>
    <row r="57" ht="24" customHeight="1" spans="1:10">
      <c r="A57" s="161"/>
      <c r="B57" s="161"/>
      <c r="C57" s="144" t="s">
        <v>261</v>
      </c>
      <c r="D57" s="144" t="s">
        <v>262</v>
      </c>
      <c r="E57" s="144" t="s">
        <v>262</v>
      </c>
      <c r="F57" s="149" t="s">
        <v>241</v>
      </c>
      <c r="G57" s="149" t="s">
        <v>346</v>
      </c>
      <c r="H57" s="149" t="s">
        <v>250</v>
      </c>
      <c r="I57" s="149" t="s">
        <v>238</v>
      </c>
      <c r="J57" s="144" t="s">
        <v>262</v>
      </c>
    </row>
  </sheetData>
  <mergeCells count="20">
    <mergeCell ref="A3:J3"/>
    <mergeCell ref="A4:H4"/>
    <mergeCell ref="A8:A14"/>
    <mergeCell ref="A15:A19"/>
    <mergeCell ref="A20:A24"/>
    <mergeCell ref="A25:A29"/>
    <mergeCell ref="A30:A34"/>
    <mergeCell ref="A35:A39"/>
    <mergeCell ref="A40:A45"/>
    <mergeCell ref="A46:A52"/>
    <mergeCell ref="A53:A57"/>
    <mergeCell ref="B8:B14"/>
    <mergeCell ref="B15:B19"/>
    <mergeCell ref="B20:B24"/>
    <mergeCell ref="B25:B29"/>
    <mergeCell ref="B30:B34"/>
    <mergeCell ref="B35:B39"/>
    <mergeCell ref="B40:B45"/>
    <mergeCell ref="B46:B52"/>
    <mergeCell ref="B53:B57"/>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7" sqref="C17"/>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3"/>
      <c r="B1" s="3"/>
      <c r="C1" s="3"/>
      <c r="D1" s="3"/>
      <c r="E1" s="3"/>
      <c r="F1" s="3"/>
    </row>
    <row r="2" ht="15.75" customHeight="1" spans="6:6">
      <c r="F2" s="79" t="s">
        <v>377</v>
      </c>
    </row>
    <row r="3" ht="28.5" customHeight="1" spans="1:6">
      <c r="A3" s="33" t="s">
        <v>378</v>
      </c>
      <c r="B3" s="33"/>
      <c r="C3" s="33"/>
      <c r="D3" s="33"/>
      <c r="E3" s="33"/>
      <c r="F3" s="33"/>
    </row>
    <row r="4" ht="15.05" customHeight="1" spans="1:6">
      <c r="A4" s="131" t="str">
        <f>'部门财务收支预算总表01-1'!A4</f>
        <v>单位名称：中共新平彝族傣族自治县委员会统战部</v>
      </c>
      <c r="B4" s="132"/>
      <c r="C4" s="132"/>
      <c r="D4" s="82"/>
      <c r="E4" s="82"/>
      <c r="F4" s="133" t="s">
        <v>3</v>
      </c>
    </row>
    <row r="5" ht="18.85" customHeight="1" spans="1:6">
      <c r="A5" s="38" t="s">
        <v>125</v>
      </c>
      <c r="B5" s="38" t="s">
        <v>49</v>
      </c>
      <c r="C5" s="38" t="s">
        <v>50</v>
      </c>
      <c r="D5" s="39" t="s">
        <v>379</v>
      </c>
      <c r="E5" s="87"/>
      <c r="F5" s="87"/>
    </row>
    <row r="6" ht="29.95" customHeight="1" spans="1:6">
      <c r="A6" s="45"/>
      <c r="B6" s="45"/>
      <c r="C6" s="45"/>
      <c r="D6" s="39" t="s">
        <v>32</v>
      </c>
      <c r="E6" s="87" t="s">
        <v>58</v>
      </c>
      <c r="F6" s="87" t="s">
        <v>59</v>
      </c>
    </row>
    <row r="7" ht="16.55" customHeight="1" spans="1:6">
      <c r="A7" s="87">
        <v>1</v>
      </c>
      <c r="B7" s="87">
        <v>2</v>
      </c>
      <c r="C7" s="87">
        <v>3</v>
      </c>
      <c r="D7" s="87">
        <v>4</v>
      </c>
      <c r="E7" s="87">
        <v>5</v>
      </c>
      <c r="F7" s="87">
        <v>6</v>
      </c>
    </row>
    <row r="8" ht="20.3" customHeight="1" spans="1:6">
      <c r="A8" s="47"/>
      <c r="B8" s="47"/>
      <c r="C8" s="47"/>
      <c r="D8" s="88"/>
      <c r="E8" s="88"/>
      <c r="F8" s="88"/>
    </row>
    <row r="9" ht="17.2" customHeight="1" spans="1:6">
      <c r="A9" s="134" t="s">
        <v>92</v>
      </c>
      <c r="B9" s="135"/>
      <c r="C9" s="135"/>
      <c r="D9" s="88"/>
      <c r="E9" s="88"/>
      <c r="F9" s="88"/>
    </row>
    <row r="10" customHeight="1" spans="1:1">
      <c r="A10" t="s">
        <v>380</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G15" sqref="G15"/>
    </sheetView>
  </sheetViews>
  <sheetFormatPr defaultColWidth="9.10833333333333" defaultRowHeight="14.25" customHeight="1"/>
  <cols>
    <col min="1" max="1" width="39.1083333333333" customWidth="1"/>
    <col min="2" max="2" width="15.5583333333333" customWidth="1"/>
    <col min="3" max="3" width="22"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3"/>
      <c r="B1" s="3"/>
      <c r="C1" s="3"/>
      <c r="D1" s="3"/>
      <c r="E1" s="3"/>
      <c r="F1" s="3"/>
      <c r="G1" s="3"/>
      <c r="H1" s="3"/>
      <c r="I1" s="3"/>
      <c r="J1" s="3"/>
      <c r="K1" s="3"/>
      <c r="L1" s="3"/>
      <c r="M1" s="3"/>
      <c r="N1" s="3"/>
      <c r="O1" s="3"/>
      <c r="P1" s="3"/>
      <c r="Q1" s="3"/>
    </row>
    <row r="2" ht="13.6" customHeight="1" spans="15:17">
      <c r="O2" s="78"/>
      <c r="P2" s="78"/>
      <c r="Q2" s="129" t="s">
        <v>381</v>
      </c>
    </row>
    <row r="3" ht="27.85" customHeight="1" spans="1:17">
      <c r="A3" s="80" t="s">
        <v>382</v>
      </c>
      <c r="B3" s="33"/>
      <c r="C3" s="33"/>
      <c r="D3" s="33"/>
      <c r="E3" s="33"/>
      <c r="F3" s="33"/>
      <c r="G3" s="33"/>
      <c r="H3" s="33"/>
      <c r="I3" s="33"/>
      <c r="J3" s="33"/>
      <c r="K3" s="70"/>
      <c r="L3" s="33"/>
      <c r="M3" s="33"/>
      <c r="N3" s="33"/>
      <c r="O3" s="70"/>
      <c r="P3" s="70"/>
      <c r="Q3" s="33"/>
    </row>
    <row r="4" ht="18.85" customHeight="1" spans="1:17">
      <c r="A4" s="120" t="str">
        <f>'部门财务收支预算总表01-1'!A4</f>
        <v>单位名称：中共新平彝族傣族自治县委员会统战部</v>
      </c>
      <c r="B4" s="36"/>
      <c r="C4" s="36"/>
      <c r="D4" s="36"/>
      <c r="E4" s="36"/>
      <c r="F4" s="36"/>
      <c r="G4" s="36"/>
      <c r="H4" s="36"/>
      <c r="I4" s="36"/>
      <c r="J4" s="36"/>
      <c r="O4" s="89"/>
      <c r="P4" s="89"/>
      <c r="Q4" s="130" t="s">
        <v>116</v>
      </c>
    </row>
    <row r="5" ht="15.75" customHeight="1" spans="1:17">
      <c r="A5" s="38" t="s">
        <v>383</v>
      </c>
      <c r="B5" s="95" t="s">
        <v>384</v>
      </c>
      <c r="C5" s="95" t="s">
        <v>385</v>
      </c>
      <c r="D5" s="95" t="s">
        <v>386</v>
      </c>
      <c r="E5" s="95" t="s">
        <v>387</v>
      </c>
      <c r="F5" s="95" t="s">
        <v>388</v>
      </c>
      <c r="G5" s="96" t="s">
        <v>132</v>
      </c>
      <c r="H5" s="96"/>
      <c r="I5" s="96"/>
      <c r="J5" s="96"/>
      <c r="K5" s="97"/>
      <c r="L5" s="96"/>
      <c r="M5" s="96"/>
      <c r="N5" s="96"/>
      <c r="O5" s="112"/>
      <c r="P5" s="97"/>
      <c r="Q5" s="113"/>
    </row>
    <row r="6" ht="17.2" customHeight="1" spans="1:17">
      <c r="A6" s="41"/>
      <c r="B6" s="98"/>
      <c r="C6" s="98"/>
      <c r="D6" s="98"/>
      <c r="E6" s="98"/>
      <c r="F6" s="98"/>
      <c r="G6" s="98" t="s">
        <v>32</v>
      </c>
      <c r="H6" s="98" t="s">
        <v>35</v>
      </c>
      <c r="I6" s="98" t="s">
        <v>389</v>
      </c>
      <c r="J6" s="98" t="s">
        <v>390</v>
      </c>
      <c r="K6" s="99" t="s">
        <v>391</v>
      </c>
      <c r="L6" s="114" t="s">
        <v>392</v>
      </c>
      <c r="M6" s="114"/>
      <c r="N6" s="114"/>
      <c r="O6" s="115"/>
      <c r="P6" s="116"/>
      <c r="Q6" s="100"/>
    </row>
    <row r="7" ht="54" customHeight="1" spans="1:17">
      <c r="A7" s="44"/>
      <c r="B7" s="100"/>
      <c r="C7" s="100"/>
      <c r="D7" s="100"/>
      <c r="E7" s="100"/>
      <c r="F7" s="100"/>
      <c r="G7" s="100"/>
      <c r="H7" s="100" t="s">
        <v>34</v>
      </c>
      <c r="I7" s="100"/>
      <c r="J7" s="100"/>
      <c r="K7" s="101"/>
      <c r="L7" s="100" t="s">
        <v>34</v>
      </c>
      <c r="M7" s="100" t="s">
        <v>45</v>
      </c>
      <c r="N7" s="100" t="s">
        <v>139</v>
      </c>
      <c r="O7" s="117" t="s">
        <v>41</v>
      </c>
      <c r="P7" s="101" t="s">
        <v>42</v>
      </c>
      <c r="Q7" s="100" t="s">
        <v>43</v>
      </c>
    </row>
    <row r="8" ht="15.05" customHeight="1" spans="1:17">
      <c r="A8" s="45">
        <v>1</v>
      </c>
      <c r="B8" s="121">
        <v>2</v>
      </c>
      <c r="C8" s="121">
        <v>3</v>
      </c>
      <c r="D8" s="121">
        <v>4</v>
      </c>
      <c r="E8" s="121">
        <v>5</v>
      </c>
      <c r="F8" s="121">
        <v>6</v>
      </c>
      <c r="G8" s="122">
        <v>7</v>
      </c>
      <c r="H8" s="122">
        <v>8</v>
      </c>
      <c r="I8" s="122">
        <v>9</v>
      </c>
      <c r="J8" s="122">
        <v>10</v>
      </c>
      <c r="K8" s="122">
        <v>11</v>
      </c>
      <c r="L8" s="122">
        <v>12</v>
      </c>
      <c r="M8" s="122">
        <v>13</v>
      </c>
      <c r="N8" s="122">
        <v>14</v>
      </c>
      <c r="O8" s="122">
        <v>15</v>
      </c>
      <c r="P8" s="122">
        <v>16</v>
      </c>
      <c r="Q8" s="122">
        <v>17</v>
      </c>
    </row>
    <row r="9" s="119" customFormat="1" ht="20.25" customHeight="1" spans="1:17">
      <c r="A9" s="123" t="s">
        <v>46</v>
      </c>
      <c r="B9" s="123"/>
      <c r="C9" s="123"/>
      <c r="E9" s="124"/>
      <c r="F9" s="124">
        <v>4000</v>
      </c>
      <c r="G9" s="124">
        <v>4000</v>
      </c>
      <c r="H9" s="125">
        <v>4000</v>
      </c>
      <c r="I9" s="125"/>
      <c r="J9" s="125"/>
      <c r="K9" s="125"/>
      <c r="L9" s="125"/>
      <c r="M9" s="124"/>
      <c r="N9" s="125"/>
      <c r="O9" s="125"/>
      <c r="P9" s="124"/>
      <c r="Q9" s="124"/>
    </row>
    <row r="10" s="119" customFormat="1" ht="20.25" customHeight="1" spans="1:17">
      <c r="A10" s="123" t="str">
        <f>"        "&amp;"一般公用经费"</f>
        <v>        一般公用经费</v>
      </c>
      <c r="B10" s="123"/>
      <c r="C10" s="126"/>
      <c r="D10" s="126"/>
      <c r="E10" s="124"/>
      <c r="F10" s="124">
        <v>4000</v>
      </c>
      <c r="G10" s="124">
        <v>4000</v>
      </c>
      <c r="H10" s="125">
        <v>4000</v>
      </c>
      <c r="I10" s="125"/>
      <c r="J10" s="125"/>
      <c r="K10" s="125"/>
      <c r="L10" s="125"/>
      <c r="M10" s="124"/>
      <c r="N10" s="125"/>
      <c r="O10" s="125"/>
      <c r="P10" s="124"/>
      <c r="Q10" s="124"/>
    </row>
    <row r="11" s="119" customFormat="1" ht="20.25" customHeight="1" spans="1:17">
      <c r="A11" s="123" t="str">
        <f>"            "&amp;"复印纸"</f>
        <v>            复印纸</v>
      </c>
      <c r="B11" s="123" t="s">
        <v>393</v>
      </c>
      <c r="C11" s="126" t="s">
        <v>394</v>
      </c>
      <c r="D11" s="125" t="s">
        <v>395</v>
      </c>
      <c r="E11" s="127">
        <v>20</v>
      </c>
      <c r="F11" s="124">
        <v>4000</v>
      </c>
      <c r="G11" s="125">
        <v>4000</v>
      </c>
      <c r="H11" s="125">
        <v>4000</v>
      </c>
      <c r="I11" s="125"/>
      <c r="J11" s="125"/>
      <c r="K11" s="125"/>
      <c r="L11" s="125"/>
      <c r="M11" s="125"/>
      <c r="N11" s="125"/>
      <c r="O11" s="125"/>
      <c r="P11" s="124"/>
      <c r="Q11" s="125"/>
    </row>
    <row r="12" ht="20.95" customHeight="1" spans="1:17">
      <c r="A12" s="105" t="s">
        <v>92</v>
      </c>
      <c r="B12" s="106"/>
      <c r="C12" s="106"/>
      <c r="D12" s="106"/>
      <c r="E12" s="128"/>
      <c r="F12" s="88"/>
      <c r="G12" s="88"/>
      <c r="H12" s="88"/>
      <c r="I12" s="88"/>
      <c r="J12" s="88"/>
      <c r="K12" s="88"/>
      <c r="L12" s="88"/>
      <c r="M12" s="88"/>
      <c r="N12" s="88"/>
      <c r="O12" s="88"/>
      <c r="P12" s="88"/>
      <c r="Q12" s="88"/>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36" sqref="A36"/>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3"/>
      <c r="B1" s="3"/>
      <c r="C1" s="3"/>
      <c r="D1" s="3"/>
      <c r="E1" s="3"/>
      <c r="F1" s="3"/>
      <c r="G1" s="3"/>
      <c r="H1" s="3"/>
      <c r="I1" s="3"/>
      <c r="J1" s="3"/>
      <c r="K1" s="3"/>
      <c r="L1" s="3"/>
      <c r="M1" s="3"/>
      <c r="N1" s="3"/>
    </row>
    <row r="2" ht="13.6" customHeight="1" spans="1:14">
      <c r="A2" s="91"/>
      <c r="B2" s="91"/>
      <c r="C2" s="91"/>
      <c r="D2" s="91"/>
      <c r="E2" s="91"/>
      <c r="F2" s="91"/>
      <c r="G2" s="91"/>
      <c r="H2" s="92"/>
      <c r="I2" s="91"/>
      <c r="J2" s="91"/>
      <c r="K2" s="91"/>
      <c r="L2" s="78"/>
      <c r="M2" s="108"/>
      <c r="N2" s="109" t="s">
        <v>396</v>
      </c>
    </row>
    <row r="3" ht="27.85" customHeight="1" spans="1:14">
      <c r="A3" s="80" t="s">
        <v>397</v>
      </c>
      <c r="B3" s="93"/>
      <c r="C3" s="93"/>
      <c r="D3" s="93"/>
      <c r="E3" s="93"/>
      <c r="F3" s="93"/>
      <c r="G3" s="93"/>
      <c r="H3" s="94"/>
      <c r="I3" s="93"/>
      <c r="J3" s="93"/>
      <c r="K3" s="93"/>
      <c r="L3" s="70"/>
      <c r="M3" s="94"/>
      <c r="N3" s="93"/>
    </row>
    <row r="4" ht="18.85" customHeight="1" spans="1:14">
      <c r="A4" s="81" t="str">
        <f>'部门财务收支预算总表01-1'!A4</f>
        <v>单位名称：中共新平彝族傣族自治县委员会统战部</v>
      </c>
      <c r="B4" s="82"/>
      <c r="C4" s="82"/>
      <c r="D4" s="82"/>
      <c r="E4" s="82"/>
      <c r="F4" s="82"/>
      <c r="G4" s="82"/>
      <c r="H4" s="92"/>
      <c r="I4" s="91"/>
      <c r="J4" s="91"/>
      <c r="K4" s="91"/>
      <c r="L4" s="89"/>
      <c r="M4" s="110"/>
      <c r="N4" s="111" t="s">
        <v>116</v>
      </c>
    </row>
    <row r="5" ht="15.75" customHeight="1" spans="1:14">
      <c r="A5" s="38" t="s">
        <v>383</v>
      </c>
      <c r="B5" s="95" t="s">
        <v>398</v>
      </c>
      <c r="C5" s="95" t="s">
        <v>399</v>
      </c>
      <c r="D5" s="96" t="s">
        <v>132</v>
      </c>
      <c r="E5" s="96"/>
      <c r="F5" s="96"/>
      <c r="G5" s="96"/>
      <c r="H5" s="97"/>
      <c r="I5" s="96"/>
      <c r="J5" s="96"/>
      <c r="K5" s="96"/>
      <c r="L5" s="112"/>
      <c r="M5" s="97"/>
      <c r="N5" s="113"/>
    </row>
    <row r="6" ht="17.2" customHeight="1" spans="1:14">
      <c r="A6" s="41"/>
      <c r="B6" s="98"/>
      <c r="C6" s="98"/>
      <c r="D6" s="98" t="s">
        <v>32</v>
      </c>
      <c r="E6" s="98" t="s">
        <v>35</v>
      </c>
      <c r="F6" s="98" t="s">
        <v>389</v>
      </c>
      <c r="G6" s="98" t="s">
        <v>390</v>
      </c>
      <c r="H6" s="99" t="s">
        <v>391</v>
      </c>
      <c r="I6" s="114" t="s">
        <v>392</v>
      </c>
      <c r="J6" s="114"/>
      <c r="K6" s="114"/>
      <c r="L6" s="115"/>
      <c r="M6" s="116"/>
      <c r="N6" s="100"/>
    </row>
    <row r="7" ht="54" customHeight="1" spans="1:14">
      <c r="A7" s="44"/>
      <c r="B7" s="100"/>
      <c r="C7" s="100"/>
      <c r="D7" s="100"/>
      <c r="E7" s="100"/>
      <c r="F7" s="100"/>
      <c r="G7" s="100"/>
      <c r="H7" s="101"/>
      <c r="I7" s="100" t="s">
        <v>34</v>
      </c>
      <c r="J7" s="100" t="s">
        <v>45</v>
      </c>
      <c r="K7" s="100" t="s">
        <v>139</v>
      </c>
      <c r="L7" s="117" t="s">
        <v>41</v>
      </c>
      <c r="M7" s="101" t="s">
        <v>42</v>
      </c>
      <c r="N7" s="100" t="s">
        <v>43</v>
      </c>
    </row>
    <row r="8" ht="15.05" customHeight="1" spans="1:14">
      <c r="A8" s="44">
        <v>1</v>
      </c>
      <c r="B8" s="100">
        <v>2</v>
      </c>
      <c r="C8" s="100">
        <v>3</v>
      </c>
      <c r="D8" s="101">
        <v>4</v>
      </c>
      <c r="E8" s="101">
        <v>5</v>
      </c>
      <c r="F8" s="101">
        <v>6</v>
      </c>
      <c r="G8" s="101">
        <v>7</v>
      </c>
      <c r="H8" s="101">
        <v>8</v>
      </c>
      <c r="I8" s="101">
        <v>9</v>
      </c>
      <c r="J8" s="101">
        <v>10</v>
      </c>
      <c r="K8" s="101">
        <v>11</v>
      </c>
      <c r="L8" s="101">
        <v>12</v>
      </c>
      <c r="M8" s="101">
        <v>13</v>
      </c>
      <c r="N8" s="101">
        <v>14</v>
      </c>
    </row>
    <row r="9" ht="20.95" customHeight="1" spans="1:14">
      <c r="A9" s="102"/>
      <c r="B9" s="103"/>
      <c r="C9" s="103"/>
      <c r="D9" s="104"/>
      <c r="E9" s="104"/>
      <c r="F9" s="104"/>
      <c r="G9" s="104"/>
      <c r="H9" s="104"/>
      <c r="I9" s="104"/>
      <c r="J9" s="104"/>
      <c r="K9" s="104"/>
      <c r="L9" s="118"/>
      <c r="M9" s="104"/>
      <c r="N9" s="104"/>
    </row>
    <row r="10" ht="20.95" customHeight="1" spans="1:14">
      <c r="A10" s="102"/>
      <c r="B10" s="103"/>
      <c r="C10" s="103"/>
      <c r="D10" s="104"/>
      <c r="E10" s="104"/>
      <c r="F10" s="104"/>
      <c r="G10" s="104"/>
      <c r="H10" s="104"/>
      <c r="I10" s="104"/>
      <c r="J10" s="104"/>
      <c r="K10" s="104"/>
      <c r="L10" s="118"/>
      <c r="M10" s="104"/>
      <c r="N10" s="104"/>
    </row>
    <row r="11" ht="20.95" customHeight="1" spans="1:14">
      <c r="A11" s="105" t="s">
        <v>92</v>
      </c>
      <c r="B11" s="106"/>
      <c r="C11" s="107"/>
      <c r="D11" s="104"/>
      <c r="E11" s="104"/>
      <c r="F11" s="104"/>
      <c r="G11" s="104"/>
      <c r="H11" s="104"/>
      <c r="I11" s="104"/>
      <c r="J11" s="104"/>
      <c r="K11" s="104"/>
      <c r="L11" s="118"/>
      <c r="M11" s="104"/>
      <c r="N11" s="104"/>
    </row>
    <row r="12" customHeight="1" spans="1:1">
      <c r="A12" t="s">
        <v>380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H18" sqref="H18"/>
    </sheetView>
  </sheetViews>
  <sheetFormatPr defaultColWidth="9.10833333333333" defaultRowHeight="14.25" customHeight="1"/>
  <cols>
    <col min="1" max="1" width="42" customWidth="1"/>
    <col min="2" max="8" width="17.2166666666667" customWidth="1"/>
    <col min="9" max="16" width="17" customWidth="1"/>
  </cols>
  <sheetData>
    <row r="1" customHeight="1" spans="1:16">
      <c r="A1" s="3"/>
      <c r="B1" s="3"/>
      <c r="C1" s="3"/>
      <c r="D1" s="3"/>
      <c r="E1" s="3"/>
      <c r="F1" s="3"/>
      <c r="G1" s="3"/>
      <c r="H1" s="3"/>
      <c r="I1" s="3"/>
      <c r="J1" s="3"/>
      <c r="K1" s="3"/>
      <c r="L1" s="3"/>
      <c r="M1" s="3"/>
      <c r="N1" s="3"/>
      <c r="O1" s="3"/>
      <c r="P1" s="3"/>
    </row>
    <row r="2" ht="13.6" customHeight="1" spans="4:16">
      <c r="D2" s="79"/>
      <c r="P2" s="78" t="s">
        <v>400</v>
      </c>
    </row>
    <row r="3" ht="27.85" customHeight="1" spans="1:16">
      <c r="A3" s="80" t="s">
        <v>401</v>
      </c>
      <c r="B3" s="33"/>
      <c r="C3" s="33"/>
      <c r="D3" s="33"/>
      <c r="E3" s="33"/>
      <c r="F3" s="33"/>
      <c r="G3" s="33"/>
      <c r="H3" s="33"/>
      <c r="I3" s="33"/>
      <c r="J3" s="33"/>
      <c r="K3" s="33"/>
      <c r="L3" s="33"/>
      <c r="M3" s="33"/>
      <c r="N3" s="33"/>
      <c r="O3" s="33"/>
      <c r="P3" s="33"/>
    </row>
    <row r="4" ht="18" customHeight="1" spans="1:16">
      <c r="A4" s="81" t="str">
        <f>'部门财务收支预算总表01-1'!A4</f>
        <v>单位名称：中共新平彝族傣族自治县委员会统战部</v>
      </c>
      <c r="B4" s="82"/>
      <c r="C4" s="82"/>
      <c r="D4" s="83"/>
      <c r="P4" s="89" t="s">
        <v>116</v>
      </c>
    </row>
    <row r="5" ht="19.5" customHeight="1" spans="1:16">
      <c r="A5" s="39" t="s">
        <v>402</v>
      </c>
      <c r="B5" s="55" t="s">
        <v>132</v>
      </c>
      <c r="C5" s="56"/>
      <c r="D5" s="56"/>
      <c r="E5" s="84" t="s">
        <v>403</v>
      </c>
      <c r="F5" s="84"/>
      <c r="G5" s="84"/>
      <c r="H5" s="84"/>
      <c r="I5" s="84"/>
      <c r="J5" s="84"/>
      <c r="K5" s="84"/>
      <c r="L5" s="84"/>
      <c r="M5" s="84"/>
      <c r="N5" s="84"/>
      <c r="O5" s="84"/>
      <c r="P5" s="84"/>
    </row>
    <row r="6" ht="40.6" customHeight="1" spans="1:16">
      <c r="A6" s="45"/>
      <c r="B6" s="42" t="s">
        <v>32</v>
      </c>
      <c r="C6" s="38" t="s">
        <v>35</v>
      </c>
      <c r="D6" s="85" t="s">
        <v>404</v>
      </c>
      <c r="E6" s="86" t="s">
        <v>405</v>
      </c>
      <c r="F6" s="86" t="s">
        <v>406</v>
      </c>
      <c r="G6" s="86" t="s">
        <v>407</v>
      </c>
      <c r="H6" s="86" t="s">
        <v>408</v>
      </c>
      <c r="I6" s="86" t="s">
        <v>409</v>
      </c>
      <c r="J6" s="86" t="s">
        <v>410</v>
      </c>
      <c r="K6" s="86" t="s">
        <v>411</v>
      </c>
      <c r="L6" s="86" t="s">
        <v>412</v>
      </c>
      <c r="M6" s="86" t="s">
        <v>413</v>
      </c>
      <c r="N6" s="86" t="s">
        <v>414</v>
      </c>
      <c r="O6" s="86" t="s">
        <v>415</v>
      </c>
      <c r="P6" s="86" t="s">
        <v>416</v>
      </c>
    </row>
    <row r="7" ht="19.5" customHeight="1" spans="1:16">
      <c r="A7" s="87">
        <v>1</v>
      </c>
      <c r="B7" s="87">
        <v>2</v>
      </c>
      <c r="C7" s="87">
        <v>3</v>
      </c>
      <c r="D7" s="55">
        <v>4</v>
      </c>
      <c r="E7" s="87">
        <v>5</v>
      </c>
      <c r="F7" s="55">
        <v>6</v>
      </c>
      <c r="G7" s="87">
        <v>7</v>
      </c>
      <c r="H7" s="55">
        <v>8</v>
      </c>
      <c r="I7" s="87">
        <v>9</v>
      </c>
      <c r="J7" s="55">
        <v>10</v>
      </c>
      <c r="K7" s="87">
        <v>11</v>
      </c>
      <c r="L7" s="55">
        <v>12</v>
      </c>
      <c r="M7" s="87">
        <v>13</v>
      </c>
      <c r="N7" s="55">
        <v>14</v>
      </c>
      <c r="O7" s="87">
        <v>15</v>
      </c>
      <c r="P7" s="90">
        <v>16</v>
      </c>
    </row>
    <row r="8" ht="28.5" customHeight="1" spans="1:16">
      <c r="A8" s="47"/>
      <c r="B8" s="88"/>
      <c r="C8" s="88"/>
      <c r="D8" s="88"/>
      <c r="E8" s="88"/>
      <c r="F8" s="88"/>
      <c r="G8" s="88"/>
      <c r="H8" s="88"/>
      <c r="I8" s="88"/>
      <c r="J8" s="88"/>
      <c r="K8" s="88"/>
      <c r="L8" s="88"/>
      <c r="M8" s="88"/>
      <c r="N8" s="88"/>
      <c r="O8" s="88"/>
      <c r="P8" s="88"/>
    </row>
    <row r="9" ht="29.95" customHeight="1" spans="1:16">
      <c r="A9" s="47"/>
      <c r="B9" s="88"/>
      <c r="C9" s="88"/>
      <c r="D9" s="88"/>
      <c r="E9" s="88"/>
      <c r="F9" s="88"/>
      <c r="G9" s="88"/>
      <c r="H9" s="88"/>
      <c r="I9" s="88"/>
      <c r="J9" s="88"/>
      <c r="K9" s="88"/>
      <c r="L9" s="88"/>
      <c r="M9" s="88"/>
      <c r="N9" s="88"/>
      <c r="O9" s="88"/>
      <c r="P9" s="88"/>
    </row>
    <row r="10" customHeight="1" spans="1:1">
      <c r="A10" t="s">
        <v>380</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16" sqref="E16"/>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3"/>
      <c r="B1" s="3"/>
      <c r="C1" s="3"/>
      <c r="D1" s="3"/>
      <c r="E1" s="3"/>
      <c r="F1" s="3"/>
      <c r="G1" s="3"/>
      <c r="H1" s="3"/>
      <c r="I1" s="3"/>
      <c r="J1" s="3"/>
    </row>
    <row r="2" customHeight="1" spans="10:10">
      <c r="J2" s="78" t="s">
        <v>417</v>
      </c>
    </row>
    <row r="3" ht="28.5" customHeight="1" spans="1:10">
      <c r="A3" s="69" t="s">
        <v>418</v>
      </c>
      <c r="B3" s="33"/>
      <c r="C3" s="33"/>
      <c r="D3" s="33"/>
      <c r="E3" s="33"/>
      <c r="F3" s="70"/>
      <c r="G3" s="33"/>
      <c r="H3" s="70"/>
      <c r="I3" s="70"/>
      <c r="J3" s="33"/>
    </row>
    <row r="4" ht="17.2" customHeight="1" spans="1:1">
      <c r="A4" s="34" t="str">
        <f>'部门财务收支预算总表01-1'!A4</f>
        <v>单位名称：中共新平彝族傣族自治县委员会统战部</v>
      </c>
    </row>
    <row r="5" ht="44.2" customHeight="1" spans="1:10">
      <c r="A5" s="71" t="s">
        <v>222</v>
      </c>
      <c r="B5" s="71" t="s">
        <v>223</v>
      </c>
      <c r="C5" s="71" t="s">
        <v>224</v>
      </c>
      <c r="D5" s="71" t="s">
        <v>225</v>
      </c>
      <c r="E5" s="71" t="s">
        <v>226</v>
      </c>
      <c r="F5" s="72" t="s">
        <v>227</v>
      </c>
      <c r="G5" s="71" t="s">
        <v>228</v>
      </c>
      <c r="H5" s="72" t="s">
        <v>229</v>
      </c>
      <c r="I5" s="72" t="s">
        <v>230</v>
      </c>
      <c r="J5" s="71" t="s">
        <v>231</v>
      </c>
    </row>
    <row r="6" ht="14.25" customHeight="1" spans="1:10">
      <c r="A6" s="71">
        <v>1</v>
      </c>
      <c r="B6" s="71">
        <v>2</v>
      </c>
      <c r="C6" s="71">
        <v>3</v>
      </c>
      <c r="D6" s="71">
        <v>4</v>
      </c>
      <c r="E6" s="71">
        <v>5</v>
      </c>
      <c r="F6" s="72">
        <v>6</v>
      </c>
      <c r="G6" s="71">
        <v>7</v>
      </c>
      <c r="H6" s="72">
        <v>8</v>
      </c>
      <c r="I6" s="72">
        <v>9</v>
      </c>
      <c r="J6" s="71">
        <v>10</v>
      </c>
    </row>
    <row r="7" ht="42.05" customHeight="1" spans="1:10">
      <c r="A7" s="73"/>
      <c r="B7" s="74"/>
      <c r="C7" s="74"/>
      <c r="D7" s="74"/>
      <c r="E7" s="75"/>
      <c r="F7" s="76"/>
      <c r="G7" s="75"/>
      <c r="H7" s="76"/>
      <c r="I7" s="76"/>
      <c r="J7" s="75"/>
    </row>
    <row r="8" ht="42.05" customHeight="1" spans="1:10">
      <c r="A8" s="73"/>
      <c r="B8" s="77"/>
      <c r="C8" s="77"/>
      <c r="D8" s="77"/>
      <c r="E8" s="73"/>
      <c r="F8" s="77"/>
      <c r="G8" s="73"/>
      <c r="H8" s="77"/>
      <c r="I8" s="77"/>
      <c r="J8" s="73"/>
    </row>
    <row r="9" customHeight="1" spans="1:1">
      <c r="A9" t="s">
        <v>380</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C17" sqref="C17"/>
    </sheetView>
  </sheetViews>
  <sheetFormatPr defaultColWidth="8.89166666666667" defaultRowHeight="15.05" customHeight="1" outlineLevelCol="7"/>
  <cols>
    <col min="1" max="1" width="39.225"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59"/>
      <c r="B1" s="59"/>
      <c r="C1" s="59"/>
      <c r="D1" s="59"/>
      <c r="E1" s="59"/>
      <c r="F1" s="59"/>
      <c r="G1" s="59"/>
      <c r="H1" s="59"/>
    </row>
    <row r="2" ht="18.85" customHeight="1" spans="1:8">
      <c r="A2" s="60"/>
      <c r="B2" s="60"/>
      <c r="C2" s="60"/>
      <c r="D2" s="60"/>
      <c r="E2" s="60"/>
      <c r="F2" s="60"/>
      <c r="G2" s="60"/>
      <c r="H2" s="61" t="s">
        <v>419</v>
      </c>
    </row>
    <row r="3" ht="30.6" customHeight="1" spans="1:8">
      <c r="A3" s="62" t="s">
        <v>420</v>
      </c>
      <c r="B3" s="62"/>
      <c r="C3" s="62"/>
      <c r="D3" s="62"/>
      <c r="E3" s="62"/>
      <c r="F3" s="62"/>
      <c r="G3" s="62"/>
      <c r="H3" s="62"/>
    </row>
    <row r="4" ht="18.85" customHeight="1" spans="1:8">
      <c r="A4" s="63" t="str">
        <f>'部门财务收支预算总表01-1'!A4</f>
        <v>单位名称：中共新平彝族傣族自治县委员会统战部</v>
      </c>
      <c r="B4" s="60"/>
      <c r="C4" s="60"/>
      <c r="D4" s="60"/>
      <c r="E4" s="60"/>
      <c r="F4" s="60"/>
      <c r="G4" s="60"/>
      <c r="H4" s="60"/>
    </row>
    <row r="5" ht="18.85" customHeight="1" spans="1:8">
      <c r="A5" s="64" t="s">
        <v>125</v>
      </c>
      <c r="B5" s="64" t="s">
        <v>421</v>
      </c>
      <c r="C5" s="64" t="s">
        <v>422</v>
      </c>
      <c r="D5" s="64" t="s">
        <v>423</v>
      </c>
      <c r="E5" s="64" t="s">
        <v>424</v>
      </c>
      <c r="F5" s="64" t="s">
        <v>425</v>
      </c>
      <c r="G5" s="64"/>
      <c r="H5" s="64"/>
    </row>
    <row r="6" ht="18.85" customHeight="1" spans="1:8">
      <c r="A6" s="64"/>
      <c r="B6" s="64"/>
      <c r="C6" s="64"/>
      <c r="D6" s="64"/>
      <c r="E6" s="64"/>
      <c r="F6" s="64" t="s">
        <v>387</v>
      </c>
      <c r="G6" s="64" t="s">
        <v>426</v>
      </c>
      <c r="H6" s="64" t="s">
        <v>427</v>
      </c>
    </row>
    <row r="7" ht="18.85" customHeight="1" spans="1:8">
      <c r="A7" s="65" t="s">
        <v>108</v>
      </c>
      <c r="B7" s="65" t="s">
        <v>109</v>
      </c>
      <c r="C7" s="65" t="s">
        <v>110</v>
      </c>
      <c r="D7" s="65" t="s">
        <v>111</v>
      </c>
      <c r="E7" s="65" t="s">
        <v>112</v>
      </c>
      <c r="F7" s="65" t="s">
        <v>113</v>
      </c>
      <c r="G7" s="65" t="s">
        <v>428</v>
      </c>
      <c r="H7" s="65" t="s">
        <v>429</v>
      </c>
    </row>
    <row r="8" ht="29.95" customHeight="1" spans="1:8">
      <c r="A8" s="66"/>
      <c r="B8" s="66"/>
      <c r="C8" s="66"/>
      <c r="D8" s="66"/>
      <c r="E8" s="64"/>
      <c r="F8" s="67"/>
      <c r="G8" s="68"/>
      <c r="H8" s="68"/>
    </row>
    <row r="9" ht="20.15" customHeight="1" spans="1:8">
      <c r="A9" s="64" t="s">
        <v>32</v>
      </c>
      <c r="B9" s="64"/>
      <c r="C9" s="64"/>
      <c r="D9" s="64"/>
      <c r="E9" s="64"/>
      <c r="F9" s="67"/>
      <c r="G9" s="68"/>
      <c r="H9" s="68"/>
    </row>
    <row r="10" customHeight="1" spans="1:1">
      <c r="A10" t="s">
        <v>380</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3"/>
      <c r="B1" s="3"/>
      <c r="C1" s="3"/>
      <c r="D1" s="3"/>
      <c r="E1" s="3"/>
      <c r="F1" s="3"/>
      <c r="G1" s="3"/>
      <c r="H1" s="3"/>
      <c r="I1" s="3"/>
      <c r="J1" s="3"/>
      <c r="K1" s="3"/>
    </row>
    <row r="2" ht="13.6" customHeight="1" spans="4:11">
      <c r="D2" s="32"/>
      <c r="E2" s="32"/>
      <c r="F2" s="32"/>
      <c r="G2" s="32"/>
      <c r="K2" s="53" t="s">
        <v>430</v>
      </c>
    </row>
    <row r="3" ht="27.85" customHeight="1" spans="1:11">
      <c r="A3" s="33" t="s">
        <v>431</v>
      </c>
      <c r="B3" s="33"/>
      <c r="C3" s="33"/>
      <c r="D3" s="33"/>
      <c r="E3" s="33"/>
      <c r="F3" s="33"/>
      <c r="G3" s="33"/>
      <c r="H3" s="33"/>
      <c r="I3" s="33"/>
      <c r="J3" s="33"/>
      <c r="K3" s="33"/>
    </row>
    <row r="4" ht="13.6" customHeight="1" spans="1:11">
      <c r="A4" s="34" t="str">
        <f>'部门财务收支预算总表01-1'!A4</f>
        <v>单位名称：中共新平彝族傣族自治县委员会统战部</v>
      </c>
      <c r="B4" s="35"/>
      <c r="C4" s="35"/>
      <c r="D4" s="35"/>
      <c r="E4" s="35"/>
      <c r="F4" s="35"/>
      <c r="G4" s="35"/>
      <c r="H4" s="36"/>
      <c r="I4" s="36"/>
      <c r="J4" s="36"/>
      <c r="K4" s="54" t="s">
        <v>116</v>
      </c>
    </row>
    <row r="5" ht="21.8" customHeight="1" spans="1:11">
      <c r="A5" s="37" t="s">
        <v>191</v>
      </c>
      <c r="B5" s="37" t="s">
        <v>127</v>
      </c>
      <c r="C5" s="37" t="s">
        <v>192</v>
      </c>
      <c r="D5" s="38" t="s">
        <v>128</v>
      </c>
      <c r="E5" s="38" t="s">
        <v>129</v>
      </c>
      <c r="F5" s="38" t="s">
        <v>130</v>
      </c>
      <c r="G5" s="38" t="s">
        <v>131</v>
      </c>
      <c r="H5" s="39" t="s">
        <v>32</v>
      </c>
      <c r="I5" s="55" t="s">
        <v>432</v>
      </c>
      <c r="J5" s="56"/>
      <c r="K5" s="57"/>
    </row>
    <row r="6" ht="21.8" customHeight="1" spans="1:11">
      <c r="A6" s="40"/>
      <c r="B6" s="40"/>
      <c r="C6" s="40"/>
      <c r="D6" s="41"/>
      <c r="E6" s="41"/>
      <c r="F6" s="41"/>
      <c r="G6" s="41"/>
      <c r="H6" s="42"/>
      <c r="I6" s="38" t="s">
        <v>35</v>
      </c>
      <c r="J6" s="38" t="s">
        <v>36</v>
      </c>
      <c r="K6" s="38" t="s">
        <v>37</v>
      </c>
    </row>
    <row r="7" ht="40.6" customHeight="1" spans="1:11">
      <c r="A7" s="43"/>
      <c r="B7" s="43"/>
      <c r="C7" s="43"/>
      <c r="D7" s="44"/>
      <c r="E7" s="44"/>
      <c r="F7" s="44"/>
      <c r="G7" s="44"/>
      <c r="H7" s="45"/>
      <c r="I7" s="44" t="s">
        <v>34</v>
      </c>
      <c r="J7" s="44"/>
      <c r="K7" s="44"/>
    </row>
    <row r="8" ht="15.05" customHeight="1" spans="1:11">
      <c r="A8" s="46">
        <v>1</v>
      </c>
      <c r="B8" s="46">
        <v>2</v>
      </c>
      <c r="C8" s="46">
        <v>3</v>
      </c>
      <c r="D8" s="46">
        <v>4</v>
      </c>
      <c r="E8" s="46">
        <v>5</v>
      </c>
      <c r="F8" s="46">
        <v>6</v>
      </c>
      <c r="G8" s="46">
        <v>7</v>
      </c>
      <c r="H8" s="46">
        <v>8</v>
      </c>
      <c r="I8" s="46">
        <v>9</v>
      </c>
      <c r="J8" s="58">
        <v>10</v>
      </c>
      <c r="K8" s="58">
        <v>11</v>
      </c>
    </row>
    <row r="9" ht="30.6" customHeight="1" spans="1:11">
      <c r="A9" s="47"/>
      <c r="B9" s="48"/>
      <c r="C9" s="47"/>
      <c r="D9" s="47"/>
      <c r="E9" s="47"/>
      <c r="F9" s="47"/>
      <c r="G9" s="47"/>
      <c r="H9" s="49"/>
      <c r="I9" s="49"/>
      <c r="J9" s="49"/>
      <c r="K9" s="49"/>
    </row>
    <row r="10" ht="30.6" customHeight="1" spans="1:11">
      <c r="A10" s="48"/>
      <c r="B10" s="48"/>
      <c r="C10" s="48"/>
      <c r="D10" s="48"/>
      <c r="E10" s="48"/>
      <c r="F10" s="48"/>
      <c r="G10" s="48"/>
      <c r="H10" s="49"/>
      <c r="I10" s="49"/>
      <c r="J10" s="49"/>
      <c r="K10" s="49"/>
    </row>
    <row r="11" ht="18.85" customHeight="1" spans="1:11">
      <c r="A11" s="50" t="s">
        <v>92</v>
      </c>
      <c r="B11" s="51"/>
      <c r="C11" s="51"/>
      <c r="D11" s="51"/>
      <c r="E11" s="51"/>
      <c r="F11" s="51"/>
      <c r="G11" s="52"/>
      <c r="H11" s="49"/>
      <c r="I11" s="49"/>
      <c r="J11" s="49"/>
      <c r="K11" s="49"/>
    </row>
    <row r="12" customHeight="1" spans="1:1">
      <c r="A12" t="s">
        <v>380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zoomScale="90" zoomScaleNormal="90" workbookViewId="0">
      <pane ySplit="1" topLeftCell="A2" activePane="bottomLeft" state="frozen"/>
      <selection/>
      <selection pane="bottomLeft" activeCell="C20" sqref="C20"/>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3"/>
      <c r="B1" s="3"/>
      <c r="C1" s="3"/>
      <c r="D1" s="3"/>
      <c r="E1" s="3"/>
      <c r="F1" s="3"/>
      <c r="G1" s="3"/>
    </row>
    <row r="2" ht="13.6" customHeight="1" spans="1:7">
      <c r="A2" s="4"/>
      <c r="B2" s="4"/>
      <c r="C2" s="4"/>
      <c r="D2" s="5"/>
      <c r="E2" s="4"/>
      <c r="F2" s="4"/>
      <c r="G2" s="6" t="s">
        <v>433</v>
      </c>
    </row>
    <row r="3" ht="27.85" customHeight="1" spans="1:7">
      <c r="A3" s="7" t="s">
        <v>434</v>
      </c>
      <c r="B3" s="7"/>
      <c r="C3" s="7"/>
      <c r="D3" s="7"/>
      <c r="E3" s="7"/>
      <c r="F3" s="7"/>
      <c r="G3" s="7"/>
    </row>
    <row r="4" ht="13.6" customHeight="1" spans="1:7">
      <c r="A4" s="8" t="str">
        <f>'部门财务收支预算总表01-1'!A4</f>
        <v>单位名称：中共新平彝族傣族自治县委员会统战部</v>
      </c>
      <c r="B4" s="9"/>
      <c r="C4" s="9"/>
      <c r="D4" s="9"/>
      <c r="E4" s="10"/>
      <c r="F4" s="10"/>
      <c r="G4" s="11" t="s">
        <v>116</v>
      </c>
    </row>
    <row r="5" ht="21.8" customHeight="1" spans="1:7">
      <c r="A5" s="12" t="s">
        <v>192</v>
      </c>
      <c r="B5" s="12" t="s">
        <v>191</v>
      </c>
      <c r="C5" s="12" t="s">
        <v>127</v>
      </c>
      <c r="D5" s="13" t="s">
        <v>435</v>
      </c>
      <c r="E5" s="14" t="s">
        <v>35</v>
      </c>
      <c r="F5" s="15"/>
      <c r="G5" s="16"/>
    </row>
    <row r="6" ht="21.8" customHeight="1" spans="1:7">
      <c r="A6" s="17"/>
      <c r="B6" s="17"/>
      <c r="C6" s="17"/>
      <c r="D6" s="18"/>
      <c r="E6" s="19" t="s">
        <v>436</v>
      </c>
      <c r="F6" s="13" t="s">
        <v>437</v>
      </c>
      <c r="G6" s="13" t="s">
        <v>438</v>
      </c>
    </row>
    <row r="7" ht="40.6" customHeight="1" spans="1:7">
      <c r="A7" s="17"/>
      <c r="B7" s="20"/>
      <c r="C7" s="20"/>
      <c r="D7" s="21"/>
      <c r="E7" s="22"/>
      <c r="F7" s="21" t="s">
        <v>34</v>
      </c>
      <c r="G7" s="21"/>
    </row>
    <row r="8" s="1" customFormat="1" ht="15.05" customHeight="1" spans="1:7">
      <c r="A8" s="23">
        <v>1</v>
      </c>
      <c r="B8" s="24">
        <v>2</v>
      </c>
      <c r="C8" s="25">
        <v>3</v>
      </c>
      <c r="D8" s="25">
        <v>4</v>
      </c>
      <c r="E8" s="25">
        <v>5</v>
      </c>
      <c r="F8" s="25">
        <v>6</v>
      </c>
      <c r="G8" s="25">
        <v>7</v>
      </c>
    </row>
    <row r="9" s="2" customFormat="1" ht="20" customHeight="1" spans="1:7">
      <c r="A9" s="26" t="s">
        <v>46</v>
      </c>
      <c r="B9" s="23" t="s">
        <v>195</v>
      </c>
      <c r="C9" s="23" t="s">
        <v>199</v>
      </c>
      <c r="D9" s="23" t="s">
        <v>439</v>
      </c>
      <c r="E9" s="27">
        <v>260000</v>
      </c>
      <c r="F9" s="27">
        <v>260000</v>
      </c>
      <c r="G9" s="27">
        <v>260000</v>
      </c>
    </row>
    <row r="10" s="2" customFormat="1" ht="20" customHeight="1" spans="1:7">
      <c r="A10" s="26"/>
      <c r="B10" s="23" t="s">
        <v>195</v>
      </c>
      <c r="C10" s="23" t="s">
        <v>202</v>
      </c>
      <c r="D10" s="23" t="s">
        <v>439</v>
      </c>
      <c r="E10" s="27">
        <v>20000</v>
      </c>
      <c r="F10" s="27">
        <v>20000</v>
      </c>
      <c r="G10" s="27">
        <v>20000</v>
      </c>
    </row>
    <row r="11" s="2" customFormat="1" ht="20" customHeight="1" spans="1:7">
      <c r="A11" s="26"/>
      <c r="B11" s="23" t="s">
        <v>195</v>
      </c>
      <c r="C11" s="23" t="s">
        <v>204</v>
      </c>
      <c r="D11" s="23" t="s">
        <v>439</v>
      </c>
      <c r="E11" s="27">
        <v>81600</v>
      </c>
      <c r="F11" s="27">
        <v>81600</v>
      </c>
      <c r="G11" s="27">
        <v>81600</v>
      </c>
    </row>
    <row r="12" s="2" customFormat="1" ht="20" customHeight="1" spans="1:7">
      <c r="A12" s="26"/>
      <c r="B12" s="23" t="s">
        <v>195</v>
      </c>
      <c r="C12" s="23" t="s">
        <v>206</v>
      </c>
      <c r="D12" s="23" t="s">
        <v>439</v>
      </c>
      <c r="E12" s="27">
        <v>10120</v>
      </c>
      <c r="F12" s="27">
        <v>10120</v>
      </c>
      <c r="G12" s="27">
        <v>10120</v>
      </c>
    </row>
    <row r="13" s="2" customFormat="1" ht="20" customHeight="1" spans="1:7">
      <c r="A13" s="26"/>
      <c r="B13" s="23" t="s">
        <v>195</v>
      </c>
      <c r="C13" s="23" t="s">
        <v>208</v>
      </c>
      <c r="D13" s="23" t="s">
        <v>439</v>
      </c>
      <c r="E13" s="27">
        <v>66700</v>
      </c>
      <c r="F13" s="23"/>
      <c r="G13" s="23"/>
    </row>
    <row r="14" s="2" customFormat="1" ht="20" customHeight="1" spans="1:7">
      <c r="A14" s="26"/>
      <c r="B14" s="23" t="s">
        <v>195</v>
      </c>
      <c r="C14" s="28" t="s">
        <v>210</v>
      </c>
      <c r="D14" s="23" t="s">
        <v>439</v>
      </c>
      <c r="E14" s="27">
        <v>500000</v>
      </c>
      <c r="F14" s="27">
        <v>500000</v>
      </c>
      <c r="G14" s="27">
        <v>500000</v>
      </c>
    </row>
    <row r="15" s="2" customFormat="1" ht="20" customHeight="1" spans="1:7">
      <c r="A15" s="26"/>
      <c r="B15" s="23" t="s">
        <v>195</v>
      </c>
      <c r="C15" s="28" t="s">
        <v>216</v>
      </c>
      <c r="D15" s="23" t="s">
        <v>440</v>
      </c>
      <c r="E15" s="27">
        <v>68374</v>
      </c>
      <c r="F15" s="27"/>
      <c r="G15" s="27"/>
    </row>
    <row r="16" s="2" customFormat="1" ht="20" customHeight="1" spans="1:7">
      <c r="A16" s="29"/>
      <c r="B16" s="23" t="s">
        <v>195</v>
      </c>
      <c r="C16" s="28" t="s">
        <v>218</v>
      </c>
      <c r="D16" s="23" t="s">
        <v>440</v>
      </c>
      <c r="E16" s="27">
        <v>1674003.52</v>
      </c>
      <c r="F16" s="27"/>
      <c r="G16" s="27"/>
    </row>
    <row r="17" s="1" customFormat="1" ht="18.85" customHeight="1" spans="1:7">
      <c r="A17" s="30" t="s">
        <v>32</v>
      </c>
      <c r="B17" s="30" t="s">
        <v>441</v>
      </c>
      <c r="C17" s="30"/>
      <c r="D17" s="30"/>
      <c r="E17" s="27">
        <f>SUM(E9:E16)</f>
        <v>2680797.52</v>
      </c>
      <c r="F17" s="27">
        <f>SUM(F9:F16)</f>
        <v>871720</v>
      </c>
      <c r="G17" s="27">
        <f>SUM(G9:G16)</f>
        <v>871720</v>
      </c>
    </row>
    <row r="18" customHeight="1" spans="1:7">
      <c r="A18" s="31"/>
      <c r="B18" s="31"/>
      <c r="C18" s="31"/>
      <c r="D18" s="31"/>
      <c r="E18" s="31"/>
      <c r="F18" s="31"/>
      <c r="G18" s="31"/>
    </row>
    <row r="19" customHeight="1" spans="1:7">
      <c r="A19" s="31"/>
      <c r="B19" s="31"/>
      <c r="C19" s="31"/>
      <c r="D19" s="31"/>
      <c r="E19" s="31"/>
      <c r="F19" s="31"/>
      <c r="G19" s="31"/>
    </row>
    <row r="20" customHeight="1" spans="1:7">
      <c r="A20" s="31"/>
      <c r="B20" s="31"/>
      <c r="C20" s="31"/>
      <c r="D20" s="31"/>
      <c r="E20" s="31"/>
      <c r="F20" s="31"/>
      <c r="G20" s="31"/>
    </row>
  </sheetData>
  <mergeCells count="12">
    <mergeCell ref="A3:G3"/>
    <mergeCell ref="A4:D4"/>
    <mergeCell ref="E5:G5"/>
    <mergeCell ref="A17:D17"/>
    <mergeCell ref="A5:A7"/>
    <mergeCell ref="A9:A16"/>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2025-04-07T09:32:04Z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